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6"/>
  </bookViews>
  <sheets>
    <sheet name="položky" sheetId="1" r:id="rId1"/>
    <sheet name="akce" sheetId="2" r:id="rId2"/>
    <sheet name="kapitoly" sheetId="3" r:id="rId3"/>
    <sheet name="požadavky" sheetId="4" r:id="rId4"/>
    <sheet name="Účel" sheetId="5" r:id="rId5"/>
    <sheet name="příjmy" sheetId="6" r:id="rId6"/>
    <sheet name="výdaje" sheetId="7" r:id="rId7"/>
    <sheet name="Výhled" sheetId="8" r:id="rId8"/>
  </sheets>
  <definedNames>
    <definedName name="_xlnm.Print_Area">'výdaje'!$A$1:$U$687</definedName>
  </definedNames>
  <calcPr fullCalcOnLoad="1"/>
</workbook>
</file>

<file path=xl/sharedStrings.xml><?xml version="1.0" encoding="utf-8"?>
<sst xmlns="http://schemas.openxmlformats.org/spreadsheetml/2006/main" count="1674" uniqueCount="866">
  <si>
    <t>v tis Kč</t>
  </si>
  <si>
    <t>Daně</t>
  </si>
  <si>
    <t>ze závislé</t>
  </si>
  <si>
    <t>z příjmů</t>
  </si>
  <si>
    <t xml:space="preserve">daň </t>
  </si>
  <si>
    <t>z nemovi-</t>
  </si>
  <si>
    <t>Poplatky</t>
  </si>
  <si>
    <t xml:space="preserve">Správní </t>
  </si>
  <si>
    <t>Skládko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</si>
  <si>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</si>
  <si>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</si>
  <si>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</si>
  <si>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</si>
  <si>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</si>
  <si>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</si>
  <si>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</si>
  <si>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</si>
  <si>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</si>
  <si>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</si>
  <si>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</si>
  <si>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</si>
  <si>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</si>
  <si>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</si>
  <si>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</si>
  <si>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</si>
  <si>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</si>
  <si>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</si>
  <si>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</si>
  <si>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</si>
  <si>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</si>
  <si>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</si>
  <si>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</si>
  <si>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</si>
  <si>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</si>
  <si>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</si>
  <si>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</si>
  <si>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</si>
  <si>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</si>
  <si>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</si>
  <si>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</si>
  <si>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</si>
  <si>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</si>
  <si>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</si>
  <si>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</si>
  <si>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Refundace</t>
  </si>
  <si>
    <t>Materiál</t>
  </si>
  <si>
    <t>Potrav.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</si>
  <si>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</si>
  <si>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</si>
  <si>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</si>
  <si>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</si>
  <si>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</si>
  <si>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</si>
  <si>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</si>
  <si>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</si>
  <si>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</si>
  <si>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</si>
  <si>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</si>
  <si>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</si>
  <si>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</si>
  <si>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</si>
  <si>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</si>
  <si>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</si>
  <si>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</si>
  <si>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</si>
  <si>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</si>
  <si>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</si>
  <si>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</si>
  <si>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</si>
  <si>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</si>
  <si>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</si>
  <si>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</si>
  <si>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</si>
  <si>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</si>
  <si>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</si>
  <si>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</si>
  <si>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</si>
  <si>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Dary</t>
  </si>
  <si>
    <t>Neinv.</t>
  </si>
  <si>
    <t>Soc.</t>
  </si>
  <si>
    <t>Ost.neinv.</t>
  </si>
  <si>
    <t>Kolky</t>
  </si>
  <si>
    <t>Soc.dávky</t>
  </si>
  <si>
    <t>0stat.neinv.</t>
  </si>
  <si>
    <t>Neinv.přísp.5511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</si>
  <si>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</si>
  <si>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</si>
  <si>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</si>
  <si>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</si>
  <si>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</si>
  <si>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</si>
  <si>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</si>
  <si>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</si>
  <si>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</si>
  <si>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</si>
  <si>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</si>
  <si>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</si>
  <si>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z DPH</t>
  </si>
  <si>
    <t>tosti</t>
  </si>
  <si>
    <t>131+133</t>
  </si>
  <si>
    <t>poplatky</t>
  </si>
  <si>
    <t>vání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</si>
  <si>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</si>
  <si>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</si>
  <si>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</si>
  <si>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</si>
  <si>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</si>
  <si>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</si>
  <si>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</si>
  <si>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>za automaty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</si>
  <si>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</si>
  <si>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</si>
  <si>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</si>
  <si>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</si>
  <si>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</si>
  <si>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</si>
  <si>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</si>
  <si>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</si>
  <si>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</si>
  <si>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příjmy,2324</t>
  </si>
  <si>
    <t>půjček</t>
  </si>
  <si>
    <t>dotace</t>
  </si>
  <si>
    <t>r.2001</t>
  </si>
  <si>
    <t>ostatní</t>
  </si>
  <si>
    <t>kraje</t>
  </si>
  <si>
    <t xml:space="preserve"> +odvody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</si>
  <si>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</si>
  <si>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</si>
  <si>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</si>
  <si>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</si>
  <si>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</si>
  <si>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</si>
  <si>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</si>
  <si>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</si>
  <si>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</si>
  <si>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</si>
  <si>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</si>
  <si>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</si>
  <si>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</si>
  <si>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</si>
  <si>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</si>
  <si>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</si>
  <si>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</si>
  <si>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</si>
  <si>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</si>
  <si>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</si>
  <si>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5492, 5194</t>
  </si>
  <si>
    <t>fond</t>
  </si>
  <si>
    <t>transfery</t>
  </si>
  <si>
    <t>5362-3</t>
  </si>
  <si>
    <t>a půjčky 5622,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</si>
  <si>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</si>
  <si>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</si>
  <si>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</si>
  <si>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</si>
  <si>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</si>
  <si>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</si>
  <si>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</si>
  <si>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2132, 2133</t>
  </si>
  <si>
    <t>Ost.2321</t>
  </si>
  <si>
    <t>2329+2223</t>
  </si>
  <si>
    <t>4121+4116</t>
  </si>
  <si>
    <t>311+312</t>
  </si>
  <si>
    <t>3119,3122</t>
  </si>
  <si>
    <t>511+512</t>
  </si>
  <si>
    <t>5028+5029</t>
  </si>
  <si>
    <t>5181, 5189</t>
  </si>
  <si>
    <t>Náhrady 5429</t>
  </si>
  <si>
    <t>5909,  5331</t>
  </si>
  <si>
    <t>Přísp.na odpisy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</si>
  <si>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</si>
  <si>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</si>
  <si>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</si>
  <si>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</si>
  <si>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</si>
  <si>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</si>
  <si>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</si>
  <si>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</si>
  <si>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</si>
  <si>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</si>
  <si>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</si>
  <si>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</si>
  <si>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</si>
  <si>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>0314 Školství roku 2002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</si>
  <si>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</si>
  <si>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</si>
  <si>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</si>
  <si>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</si>
  <si>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</si>
  <si>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</si>
  <si>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</si>
  <si>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</si>
  <si>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</si>
  <si>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</si>
  <si>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</si>
  <si>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</si>
  <si>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</si>
  <si>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</si>
  <si>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</si>
  <si>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</si>
  <si>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</si>
  <si>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</si>
  <si>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</si>
  <si>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</si>
  <si>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</si>
  <si>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</si>
  <si>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</si>
  <si>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0395 DPS Krásná Lípa</t>
  </si>
  <si>
    <t>739 Místní hospodářství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</si>
  <si>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</si>
  <si>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</si>
  <si>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</si>
  <si>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</si>
  <si>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</si>
  <si>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</si>
  <si>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</si>
  <si>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</si>
  <si>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</si>
  <si>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</si>
  <si>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</si>
  <si>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</si>
  <si>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Krásný Buk 30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</si>
  <si>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</si>
  <si>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</si>
  <si>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</si>
  <si>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</si>
  <si>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</si>
  <si>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</si>
  <si>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</si>
  <si>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</si>
  <si>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</si>
  <si>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</si>
  <si>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</si>
  <si>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</si>
  <si>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</si>
  <si>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</si>
  <si>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školství)</t>
  </si>
  <si>
    <t xml:space="preserve">Dotace-refundace VPP </t>
  </si>
  <si>
    <t>Dotace státu-mzdy,učební pomůcky pro ZŠ Krásná Lípa, okres Děčín</t>
  </si>
  <si>
    <t>Správní a jiné poplatky 131+133+134</t>
  </si>
  <si>
    <t>Úroky z BÚ, pokuty 2141+2210</t>
  </si>
  <si>
    <t>Příjmy investičního - účelově vázaného - rozpočtu</t>
  </si>
  <si>
    <t>Příjmy z prodeje pozemků</t>
  </si>
  <si>
    <t>Příjmy na financování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</si>
  <si>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</si>
  <si>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</si>
  <si>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</si>
  <si>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</si>
  <si>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</si>
  <si>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</si>
  <si>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</si>
  <si>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</si>
  <si>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</si>
  <si>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</si>
  <si>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</si>
  <si>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</si>
  <si>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</si>
  <si>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</si>
  <si>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</si>
  <si>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</si>
  <si>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 neinv.transf.obcím</t>
  </si>
  <si>
    <t xml:space="preserve">Příspěvek města ZŠ Krásná Lípa - neinv.výdaje </t>
  </si>
  <si>
    <t xml:space="preserve">Dotace státu na provoz ZŠ Krásná Lípa </t>
  </si>
  <si>
    <t xml:space="preserve">Dotace státu ZŠ Krásná Lípa - mzdy,učební pomůcky </t>
  </si>
  <si>
    <t>Úroky z úvěru ČMHB</t>
  </si>
  <si>
    <t>Provozní rezerva  0390  pol.5169</t>
  </si>
  <si>
    <t xml:space="preserve">Splátky úvěru ČMHB, půjčky SFŽP </t>
  </si>
  <si>
    <t>Výdaje investičního - účelově vázaného - rozpočtu</t>
  </si>
  <si>
    <t>Rekonstrukce rybníku CIMRÁK</t>
  </si>
  <si>
    <t>Kanalizace a ČOV</t>
  </si>
  <si>
    <t>Inženýrské služby</t>
  </si>
  <si>
    <t>Studie potřeb regionu ČŠ</t>
  </si>
  <si>
    <t>Vnější osvětlení Správy NPČŠ</t>
  </si>
  <si>
    <t>Odkup pozemků od PF</t>
  </si>
  <si>
    <t>Rekonstrukce kina vč.dovybavení</t>
  </si>
  <si>
    <t>Dokončení fasády a oprava střechy kina</t>
  </si>
  <si>
    <t>Malé městské stavby  0388</t>
  </si>
  <si>
    <t>Oprava fasády Pražská 48</t>
  </si>
  <si>
    <t>Oprava fasády a oken Pražská 20</t>
  </si>
  <si>
    <t>Křižovatka nad kinem (chodníky,značení,…)</t>
  </si>
  <si>
    <t>I.rozpočtová rezerva  0390 6129</t>
  </si>
  <si>
    <t>list č.2</t>
  </si>
  <si>
    <t>list č.3</t>
  </si>
  <si>
    <t>v tis.Kč</t>
  </si>
  <si>
    <t>Provozní</t>
  </si>
  <si>
    <t>Investiční</t>
  </si>
  <si>
    <t>2003</t>
  </si>
  <si>
    <t>Celkem</t>
  </si>
  <si>
    <t xml:space="preserve">0301 Vodní nádrže </t>
  </si>
  <si>
    <t>0315 Škol.přísp.1.MŠ</t>
  </si>
  <si>
    <t>0316 Škol.přísp. 2.MŠ</t>
  </si>
  <si>
    <t>0317 Škol.přísp. ŠD</t>
  </si>
  <si>
    <t>0354 Správa maj.města</t>
  </si>
  <si>
    <t>0355 Prop.a cest.ruch</t>
  </si>
  <si>
    <t>0358 Obj. v pronájmu</t>
  </si>
  <si>
    <t>0360 Prodej nem.</t>
  </si>
  <si>
    <t>0374 Ost. pr.a soc.věci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</si>
  <si>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</si>
  <si>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</si>
  <si>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</si>
  <si>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</si>
  <si>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</si>
  <si>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</si>
  <si>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</si>
  <si>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</si>
  <si>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</si>
  <si>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</si>
  <si>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 xml:space="preserve">Přehled nezohledněných a zohledněných požadavků </t>
  </si>
  <si>
    <t>v  rozpočtu na rok 2003</t>
  </si>
  <si>
    <t>Org.složka</t>
  </si>
  <si>
    <t>Popis požadavku</t>
  </si>
  <si>
    <t xml:space="preserve">Požad. částka </t>
  </si>
  <si>
    <t>Zohled.částka</t>
  </si>
  <si>
    <t>Rozpočt.</t>
  </si>
  <si>
    <t>v Kč</t>
  </si>
  <si>
    <t>položka</t>
  </si>
  <si>
    <t>Vodov. a kanal.</t>
  </si>
  <si>
    <t>úprava rybníka pod skládkou(opr.hráze a výpust.zař.)</t>
  </si>
  <si>
    <t>odbahnění rybníčku ve Smet.ul.</t>
  </si>
  <si>
    <t>plošná deratizace</t>
  </si>
  <si>
    <t>Kyj.nádrž(nutné výdaje pro odpuštění-potápěč,hradítka)</t>
  </si>
  <si>
    <t>Komunikace</t>
  </si>
  <si>
    <t>část obnovy dopravního značení dle zprac.pasportuDZ   10ks</t>
  </si>
  <si>
    <t>Kino</t>
  </si>
  <si>
    <t>na pořádání akcí v kulturním domě</t>
  </si>
  <si>
    <t>SPOZ</t>
  </si>
  <si>
    <t>program "Den úcty ke stáří" převod z roku 2002</t>
  </si>
  <si>
    <t>Ostat.kultura</t>
  </si>
  <si>
    <t>nábytek k použití na akce:Pohádkový les,Jarmark</t>
  </si>
  <si>
    <t>oprava stánků-nákup materiálu, opravu svépomocí provedou TS</t>
  </si>
  <si>
    <t>PO</t>
  </si>
  <si>
    <t>oprava diferenciálu  AVIA</t>
  </si>
  <si>
    <t>prevence (has.přístroje,propagace)</t>
  </si>
  <si>
    <t>profi-vysílačky</t>
  </si>
  <si>
    <t>nové pneumatiky TATRA</t>
  </si>
  <si>
    <t>nákup ve výzbrojně</t>
  </si>
  <si>
    <t>účast na soutěžích VJPO</t>
  </si>
  <si>
    <t>oprava rámu vozidla a roštu hasičské nástavby</t>
  </si>
  <si>
    <t xml:space="preserve">nákup svítilny </t>
  </si>
  <si>
    <t>MěÚ</t>
  </si>
  <si>
    <t>koberec podatelna</t>
  </si>
  <si>
    <t>zařízení pro zálohování dat</t>
  </si>
  <si>
    <t>nábytek FO (dokončení)+nábytek ke starostovi</t>
  </si>
  <si>
    <t>1 počítač</t>
  </si>
  <si>
    <t>výměna světel (OV a FO)</t>
  </si>
  <si>
    <t>software-dokoupení licencí</t>
  </si>
  <si>
    <t>popl.za telefony vč.pořízení 7 ISDN linek</t>
  </si>
  <si>
    <t>DS</t>
  </si>
  <si>
    <t xml:space="preserve">oprava topení AKURA </t>
  </si>
  <si>
    <t>Ostat.objekty</t>
  </si>
  <si>
    <t>kotel+radiátory-)KVĚTINKA,Masarykova 1,p.Vybíralová</t>
  </si>
  <si>
    <t>opravy vody + běžná údržba</t>
  </si>
  <si>
    <t>DPS</t>
  </si>
  <si>
    <t>čerpání ze sponzor.daru - vysavač, sušák, svítilna, drogerie</t>
  </si>
  <si>
    <t>SMM</t>
  </si>
  <si>
    <t>převod z r.02 150tis+dofin.300tis.akce"Rek.části střechy obj.Pražská 3"</t>
  </si>
  <si>
    <t>investice</t>
  </si>
  <si>
    <t>převod fin.prostř. z r.2002 na akci "GO zbýv.části stř.obj.Pražská 20"</t>
  </si>
  <si>
    <t>převod fin.prostř.z r.2002 na akci"Rek.rozv.vody a odpadů v Kř.nám.16</t>
  </si>
  <si>
    <t>oprava fasády Pražská 48</t>
  </si>
  <si>
    <t>oprava fasády a oken Pražská 22, část střechy</t>
  </si>
  <si>
    <t>běž.údržba (za služby v DPS a Nemoc.12a 67tis.+ostat.25tis.x12měs.)</t>
  </si>
  <si>
    <t>rekonstrukce části střechy Pražská 13</t>
  </si>
  <si>
    <t>žlaby a svody na obj.Studánecká 16</t>
  </si>
  <si>
    <t>schody /nebezpečí úrazu/ Studánecká 21</t>
  </si>
  <si>
    <t>rezerva na nepředvídatelné akce</t>
  </si>
  <si>
    <t>Nemocniční 6</t>
  </si>
  <si>
    <t>vchodové dveře</t>
  </si>
  <si>
    <t>TS</t>
  </si>
  <si>
    <t>korba-LIAZ-výměnným systémem</t>
  </si>
  <si>
    <t>diferenciál-Z 12145 výměnným systémem</t>
  </si>
  <si>
    <t>kabina M-25 valník</t>
  </si>
  <si>
    <t>péče o zatoulané psy</t>
  </si>
  <si>
    <t>nákup DDHM (vrtačka,přímá bruska,ruční,opalovací pistole)</t>
  </si>
  <si>
    <t>nákup materiálu na práce provedené svépomocí</t>
  </si>
  <si>
    <t>VO</t>
  </si>
  <si>
    <t>obnova svítidel</t>
  </si>
  <si>
    <t>rozšíření parkového osvětlení - CIMRÁK</t>
  </si>
  <si>
    <t>nákup nových pneumatik Avia MP 13</t>
  </si>
  <si>
    <t>Měst.zeleň</t>
  </si>
  <si>
    <t>parkové úpravy parkoviště u SNPČŠ</t>
  </si>
  <si>
    <t>parkové úpravy u želez.zastávky</t>
  </si>
  <si>
    <t>parkové úpravy v zatáčce u kina</t>
  </si>
  <si>
    <t>Zař.pro sport a záj.</t>
  </si>
  <si>
    <t>nátěry Hauserka</t>
  </si>
  <si>
    <t>Správa hřbitovů</t>
  </si>
  <si>
    <t>oprava poškozené hřbitovní zdi</t>
  </si>
  <si>
    <t>zhotovení bednění pro výkop hrobu</t>
  </si>
  <si>
    <t>Malé měst.stav.</t>
  </si>
  <si>
    <t>obnova autobusových zastávek (3xvýměna, 3xoprava)</t>
  </si>
  <si>
    <t>nové odpadkové koše v centru města</t>
  </si>
  <si>
    <t>T-klub</t>
  </si>
  <si>
    <t>radiomagnetofon s CD přehrávačem</t>
  </si>
  <si>
    <t>CELKEM</t>
  </si>
  <si>
    <t>PŘÍJMY</t>
  </si>
  <si>
    <t>111+112+151 Daně v tis.Kč</t>
  </si>
  <si>
    <t xml:space="preserve">Číslo </t>
  </si>
  <si>
    <t>Organizační složka</t>
  </si>
  <si>
    <t>položky</t>
  </si>
  <si>
    <t>1111-daň ze závisl.činnosti</t>
  </si>
  <si>
    <t>Daně a poplatky 0361</t>
  </si>
  <si>
    <t>1112-daň z příjmů FO</t>
  </si>
  <si>
    <t>1121-daň z příjmů PO</t>
  </si>
  <si>
    <t>1122-daň z příj.PO město</t>
  </si>
  <si>
    <t>1211-daň z DPH</t>
  </si>
  <si>
    <t>1511-daň z nemovitosti</t>
  </si>
  <si>
    <t>131+133+134 Poplatky v tis.Kč</t>
  </si>
  <si>
    <t>1311 správní poplatky</t>
  </si>
  <si>
    <t>Ostat.kultura  0344</t>
  </si>
  <si>
    <t>Objekty v pronáj.  0358</t>
  </si>
  <si>
    <t>Bytové hospod. 0380</t>
  </si>
  <si>
    <t>Nemocniční 12a 0382</t>
  </si>
  <si>
    <t>Prod.nemovitostí  0362</t>
  </si>
  <si>
    <t>1347 popl.za hrací autom.</t>
  </si>
  <si>
    <t>1333 skládkování</t>
  </si>
  <si>
    <t>Městská skládka  0302</t>
  </si>
  <si>
    <t>1332 popl.za zneč.prostř.</t>
  </si>
  <si>
    <t>1337-poplatek za odpad</t>
  </si>
  <si>
    <t>Odpad.hospod. 0384</t>
  </si>
  <si>
    <t>1341-poplatek ze psů</t>
  </si>
  <si>
    <t>1342-poplatek rekreační</t>
  </si>
  <si>
    <t>1343-popl.z veřej.prostr.</t>
  </si>
  <si>
    <t>Ostatní kultura   0344</t>
  </si>
  <si>
    <t>MěÚ                 0353</t>
  </si>
  <si>
    <t>1344-poplatek ze vstup.</t>
  </si>
  <si>
    <t>1345-poplatek ubytovací</t>
  </si>
  <si>
    <t>Nedaňové příjmy třída 2 v tis.Kč</t>
  </si>
  <si>
    <t>2111 z poskytování služeb</t>
  </si>
  <si>
    <t>Ostat.doprava  0306</t>
  </si>
  <si>
    <t>Školství roku 2002</t>
  </si>
  <si>
    <t>Kino-kultur.dům  0341</t>
  </si>
  <si>
    <t>Knihovna            0343</t>
  </si>
  <si>
    <t>Ost.kultura         0344</t>
  </si>
  <si>
    <t>Propagace         0355</t>
  </si>
  <si>
    <t>Bytové hospod.   0380</t>
  </si>
  <si>
    <t>Nemocniční 6     0381</t>
  </si>
  <si>
    <t>Nemocniční 12a  0382</t>
  </si>
  <si>
    <t>TS                    0383</t>
  </si>
  <si>
    <t>Odpad.hospod.   0384</t>
  </si>
  <si>
    <t>Správa hřbitovů    0386</t>
  </si>
  <si>
    <t>Centrál.kotelna    0389</t>
  </si>
  <si>
    <t>T-klub                0390</t>
  </si>
  <si>
    <t>DPS                  0395</t>
  </si>
  <si>
    <t>Výstavba           0394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</si>
  <si>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</si>
  <si>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</si>
  <si>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</si>
  <si>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</si>
  <si>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</si>
  <si>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</si>
  <si>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Pozemky          0359</t>
  </si>
  <si>
    <t>2132 pronájem</t>
  </si>
  <si>
    <t>ZŠ                    0313</t>
  </si>
  <si>
    <t>ost.nemovitostí</t>
  </si>
  <si>
    <t>Radnice            0356</t>
  </si>
  <si>
    <t>DS                  0357</t>
  </si>
  <si>
    <t>Obj.v pronájmu  0358</t>
  </si>
  <si>
    <t>Byt.hospod.       0380</t>
  </si>
  <si>
    <t>Správa hřbitovů   0386</t>
  </si>
  <si>
    <t>Zař.pro sport.      0391</t>
  </si>
  <si>
    <t>2141 příjmy</t>
  </si>
  <si>
    <t>2142 příjmy z dividend</t>
  </si>
  <si>
    <t>2210 pokuty</t>
  </si>
  <si>
    <t>2310 prodej neinv.maj.</t>
  </si>
  <si>
    <t>PO                   0351</t>
  </si>
  <si>
    <t>Správa maj.města 0354</t>
  </si>
  <si>
    <t>2322 pojistné náhrady</t>
  </si>
  <si>
    <t>2321-sponzorské dary</t>
  </si>
  <si>
    <t>povodně</t>
  </si>
  <si>
    <t>2329 ostat.</t>
  </si>
  <si>
    <t>nedaň.příjmy+2223</t>
  </si>
  <si>
    <t>Knihovna           0343</t>
  </si>
  <si>
    <t>Ost.sport.zař.  0391</t>
  </si>
  <si>
    <t>2412-splátka půjčky</t>
  </si>
  <si>
    <t>2460-splátky půjček</t>
  </si>
  <si>
    <t>Soc.fond MěÚ   0353</t>
  </si>
  <si>
    <t>Ostatní položky v tis.Kč</t>
  </si>
  <si>
    <t>Neinv.přij.dot.od obcí 4121</t>
  </si>
  <si>
    <t>ZŠ                 0313</t>
  </si>
  <si>
    <t>0311 Přísp.města-neinv.výdaje PO</t>
  </si>
  <si>
    <t>neinv.přij.dot.ze SR  4116</t>
  </si>
  <si>
    <t>MěÚ              0353</t>
  </si>
  <si>
    <t>Byt.hospod.   0380</t>
  </si>
  <si>
    <t>VPP              0393</t>
  </si>
  <si>
    <t>Akcie</t>
  </si>
  <si>
    <t>Správa maj.města   0354</t>
  </si>
  <si>
    <t>přebytek roku</t>
  </si>
  <si>
    <t>Rozpočt.rezerva 0364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</si>
  <si>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</si>
  <si>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</si>
  <si>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</si>
  <si>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</si>
  <si>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</si>
  <si>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Nemocniční 12a   0382</t>
  </si>
  <si>
    <t>3119, 3122 ost.kapit.příjmy</t>
  </si>
  <si>
    <t>Správa maj.města  0354</t>
  </si>
  <si>
    <t>3122 přísp.na investice</t>
  </si>
  <si>
    <t>ČOV-kanalizace-Sev.vodáren.</t>
  </si>
  <si>
    <t>Dotace v tis.Kč</t>
  </si>
  <si>
    <t>PO                      0351</t>
  </si>
  <si>
    <t>MěÚ                    0353</t>
  </si>
  <si>
    <t>Soc.péče            0373</t>
  </si>
  <si>
    <t>Nemocniční 6       0381</t>
  </si>
  <si>
    <t>Dotace KÚ-PD pro projekty fin.z vnějších zdrojů</t>
  </si>
  <si>
    <t>Dotace KÚ-opr.střechy a dokonč.fasády kina</t>
  </si>
  <si>
    <t>Setkávací centrum   0341</t>
  </si>
  <si>
    <t>ČOV a kanalizace  0301</t>
  </si>
  <si>
    <t>Rekonstr.CIMRÁKU  0301</t>
  </si>
  <si>
    <t>VÝDAJE</t>
  </si>
  <si>
    <t>511, 512 mzdové prostředky a odvody (SP,ZP) v tis.Kč</t>
  </si>
  <si>
    <t>Číslo</t>
  </si>
  <si>
    <t>5011-mzdy</t>
  </si>
  <si>
    <t>Kino-kultur.dům 1VPP  0341</t>
  </si>
  <si>
    <t>MěÚ 15 + 1 VPP 0353</t>
  </si>
  <si>
    <t>Byt. hospod.  6   0380</t>
  </si>
  <si>
    <t>Centr.kotelna  0389</t>
  </si>
  <si>
    <t>T-klub          0390</t>
  </si>
  <si>
    <t>VPP            0393</t>
  </si>
  <si>
    <t>DPS 1 + 1  VPP   0395</t>
  </si>
  <si>
    <t>5021-OOV</t>
  </si>
  <si>
    <t>Vodní nádrže  0301</t>
  </si>
  <si>
    <t>Měst.skládka   0302   3VPP</t>
  </si>
  <si>
    <t>Kino-kultur.dům    0341</t>
  </si>
  <si>
    <t>Knihovna       0343</t>
  </si>
  <si>
    <t>PO               0351</t>
  </si>
  <si>
    <t>ZM               0352</t>
  </si>
  <si>
    <t>MěÚ             0353</t>
  </si>
  <si>
    <t>Propagace     0355</t>
  </si>
  <si>
    <t>DS                0357</t>
  </si>
  <si>
    <t>KD               0372</t>
  </si>
  <si>
    <t>Byt.hospod..    0380</t>
  </si>
  <si>
    <t>TS                0383</t>
  </si>
  <si>
    <t>VO               0385</t>
  </si>
  <si>
    <t>Zař.pro sport   0391</t>
  </si>
  <si>
    <t>5028-civil.sl.+5029 ost.</t>
  </si>
  <si>
    <t>5031-SP</t>
  </si>
  <si>
    <t>Šk.při 1.MŠ   0315</t>
  </si>
  <si>
    <t>Šk.př.2.MŠ   0316</t>
  </si>
  <si>
    <t>Kino-kultur.dům     0341</t>
  </si>
  <si>
    <t>Knihovna        0343</t>
  </si>
  <si>
    <t>Ost.kultura    0344</t>
  </si>
  <si>
    <t>Správa majetku města 0354</t>
  </si>
  <si>
    <t>VPP             0393</t>
  </si>
  <si>
    <t>DPS              0395</t>
  </si>
  <si>
    <t>5032-ZP</t>
  </si>
  <si>
    <t>Šk.př.1.MŠ   0315</t>
  </si>
  <si>
    <t xml:space="preserve">Šk.př.2.MŠ   0316    </t>
  </si>
  <si>
    <t>Kino-kultur.dům   0341</t>
  </si>
  <si>
    <t>Správa mejetku města   0354</t>
  </si>
  <si>
    <t>Správa hřbitovů  0386</t>
  </si>
  <si>
    <t>5038-pov.poj</t>
  </si>
  <si>
    <t>5039-refundace SP a ZP</t>
  </si>
  <si>
    <t>513 materiál v tis.Kč</t>
  </si>
  <si>
    <t>5132 prádlo, ochr.pom.</t>
  </si>
  <si>
    <t>Byt.hospod.  0380</t>
  </si>
  <si>
    <t>Komunikace  0305</t>
  </si>
  <si>
    <t>ZŠ               0313</t>
  </si>
  <si>
    <t>5137 DDHM</t>
  </si>
  <si>
    <t>Š.př.1.MŠ     0315</t>
  </si>
  <si>
    <t>Šk.př.2.MŠ    0316</t>
  </si>
  <si>
    <t>Šk.př.ŠD      0317</t>
  </si>
  <si>
    <t>Propragace    0355</t>
  </si>
  <si>
    <t>Radnice         0356</t>
  </si>
  <si>
    <t>VO                0385</t>
  </si>
  <si>
    <t>Byt.hospod.    0380</t>
  </si>
  <si>
    <t>Malé měst.stavby  0388</t>
  </si>
  <si>
    <t>T-klub       .    0390</t>
  </si>
  <si>
    <t>Zař.pro sport a záj.č.0391</t>
  </si>
  <si>
    <t>DPS               0395</t>
  </si>
  <si>
    <t>5138nák.zboží prodeji</t>
  </si>
  <si>
    <t>5136 knihy, učeb.pomůcky</t>
  </si>
  <si>
    <t>Šk.př.1MŠ    0315</t>
  </si>
  <si>
    <t>Šk.př. ŠD      0317</t>
  </si>
  <si>
    <t>SPOZ          0342</t>
  </si>
  <si>
    <t>Knihovna      0343</t>
  </si>
  <si>
    <t>5139 materiál</t>
  </si>
  <si>
    <t>Vod.zař.         0301</t>
  </si>
  <si>
    <t>Měst.skládka   0302</t>
  </si>
  <si>
    <t>Šk.př.2MŠ    0316</t>
  </si>
  <si>
    <t>Ost.kultura     0344</t>
  </si>
  <si>
    <t>Obj.v pronájmu   0358</t>
  </si>
  <si>
    <t>Pozemky      0359</t>
  </si>
  <si>
    <t>Nemocniční 6    0381</t>
  </si>
  <si>
    <t>Odpad.hospod.  0384</t>
  </si>
  <si>
    <t>Městská zeleň     0387</t>
  </si>
  <si>
    <t>T-klub           0390</t>
  </si>
  <si>
    <t>celkem</t>
  </si>
  <si>
    <t>514 úroky v tis.Kč</t>
  </si>
  <si>
    <t>Nemocniční 6  0381</t>
  </si>
  <si>
    <t>Centr.kotelna   0389</t>
  </si>
  <si>
    <t>Financování-úvěry v tis.Kč</t>
  </si>
  <si>
    <t>Nemocniční 6   0381</t>
  </si>
  <si>
    <t>515 nákupy  v tis.Kč</t>
  </si>
  <si>
    <t>5151-voda</t>
  </si>
  <si>
    <t>Školství r.2002</t>
  </si>
  <si>
    <t>PO            0351</t>
  </si>
  <si>
    <t>Propagace  0355</t>
  </si>
  <si>
    <t>Radnice     0356</t>
  </si>
  <si>
    <t>DS             0357</t>
  </si>
  <si>
    <t>KD             0372</t>
  </si>
  <si>
    <t>Byt.hospod.        0380</t>
  </si>
  <si>
    <t>TS              0383</t>
  </si>
  <si>
    <t>Malé měst.stavby (veř.WC)  0388</t>
  </si>
  <si>
    <t>Centr.kotelna     0389</t>
  </si>
  <si>
    <t>T-klub     0390</t>
  </si>
  <si>
    <t>Zař.pro sport     0391</t>
  </si>
  <si>
    <t>Krásný Buk 30        0392</t>
  </si>
  <si>
    <t>DPS                 0395</t>
  </si>
  <si>
    <t>5153-plyn</t>
  </si>
  <si>
    <t>Centr.kotelna    0389</t>
  </si>
  <si>
    <t>Krásný Buk 30       0392</t>
  </si>
  <si>
    <t>5154-elektrická energie</t>
  </si>
  <si>
    <t>Ost.kultura 0344</t>
  </si>
  <si>
    <t>Byt.hospod.     0380</t>
  </si>
  <si>
    <t>VO             0385</t>
  </si>
  <si>
    <t>T-klub         0390</t>
  </si>
  <si>
    <t>Krásný Buk 30          0392</t>
  </si>
  <si>
    <t>5155-pevná paliva</t>
  </si>
  <si>
    <t>Byt.hospod.      0380</t>
  </si>
  <si>
    <t>5156-PHM</t>
  </si>
  <si>
    <t>Měst.skládka  0302</t>
  </si>
  <si>
    <t>Komunikace   0305</t>
  </si>
  <si>
    <t>MěÚ          0353</t>
  </si>
  <si>
    <t>Městská zeleň    0387</t>
  </si>
  <si>
    <t>5159-tepelná energie</t>
  </si>
  <si>
    <t>516 služby v tis.Kč</t>
  </si>
  <si>
    <t>5161 služby pošt</t>
  </si>
  <si>
    <t>Škol.přísp.1.MŠ 0315</t>
  </si>
  <si>
    <t>Propagace    0355</t>
  </si>
  <si>
    <t>DPS             0395</t>
  </si>
  <si>
    <t>5162-telefony</t>
  </si>
  <si>
    <t>TS               0383</t>
  </si>
  <si>
    <t xml:space="preserve">Správa hřbitovů   0386 </t>
  </si>
  <si>
    <t>Zař.pro sport  0391</t>
  </si>
  <si>
    <t>5163-pojišt, bank.sl.</t>
  </si>
  <si>
    <t>5166-por. a práv.sl.</t>
  </si>
  <si>
    <t>Správa maj.města)O354</t>
  </si>
  <si>
    <t>Prodej nemovitostí  0360</t>
  </si>
  <si>
    <t>5167-školení</t>
  </si>
  <si>
    <t>Centrál.kotelna   0389</t>
  </si>
  <si>
    <t>5168-služby</t>
  </si>
  <si>
    <t>výpočet.tech.</t>
  </si>
  <si>
    <t>5169-ost.služ. Strav.</t>
  </si>
  <si>
    <t>Vod.nádrže a zař. 0301</t>
  </si>
  <si>
    <t>Ost.doprava   0306</t>
  </si>
  <si>
    <t>Škol.př.1.MŠ  0315</t>
  </si>
  <si>
    <t>Škol.př.2.MŠ  0316</t>
  </si>
  <si>
    <t>DS               0357</t>
  </si>
  <si>
    <t>Ostat.práce soc.věci    0374</t>
  </si>
  <si>
    <t>Krásný Buk 30         0392</t>
  </si>
  <si>
    <t>Výstavba      0394</t>
  </si>
  <si>
    <t>Provozní rezerva    0390</t>
  </si>
  <si>
    <t>517 ostatní nákupy  v tis.Kč</t>
  </si>
  <si>
    <t>5171-údržba</t>
  </si>
  <si>
    <t>Vod.nádr.        0301</t>
  </si>
  <si>
    <t>Šk.př.ŠD         0317</t>
  </si>
  <si>
    <t>PO                 0351</t>
  </si>
  <si>
    <t>MěÚ               0353</t>
  </si>
  <si>
    <t>Propagace       0355</t>
  </si>
  <si>
    <t>KD                  0372</t>
  </si>
  <si>
    <t>Nemocniční 6      0381</t>
  </si>
  <si>
    <t>TS                   0383</t>
  </si>
  <si>
    <t>VO                  0385</t>
  </si>
  <si>
    <t>Malé měst.stavby 0388</t>
  </si>
  <si>
    <t>T-klub             0390</t>
  </si>
  <si>
    <t>Krásný Buk  30              0392</t>
  </si>
  <si>
    <t>5172-software</t>
  </si>
  <si>
    <t>MěÚ                0353</t>
  </si>
  <si>
    <t>5173-cestovné</t>
  </si>
  <si>
    <t>Ostatní práce a soc.věci  0374</t>
  </si>
  <si>
    <t>Městská zeleň   0387</t>
  </si>
  <si>
    <t>T-klub              0390</t>
  </si>
  <si>
    <t>5175-občerstvení</t>
  </si>
  <si>
    <t>ZŠ                  0313</t>
  </si>
  <si>
    <t>SPOZ              0342</t>
  </si>
  <si>
    <t>Ostat.kultura    0344</t>
  </si>
  <si>
    <t>5178-leasing</t>
  </si>
  <si>
    <t>519 neinvest.nákupy  v tis.Kč</t>
  </si>
  <si>
    <t>5193-dopr.obslužnost</t>
  </si>
  <si>
    <t>Ost.doprava     0306</t>
  </si>
  <si>
    <t>5429-náhrady</t>
  </si>
  <si>
    <t>ŠJ                  0314</t>
  </si>
  <si>
    <t>Škol.příspěvek ŠD   0317</t>
  </si>
  <si>
    <t>Zař.pro sport    0391</t>
  </si>
  <si>
    <t>5194, 5492 dary</t>
  </si>
  <si>
    <t>SPOZ             0342</t>
  </si>
  <si>
    <t>TS                  0383</t>
  </si>
  <si>
    <t>522 příspěvky  v tis.Kč</t>
  </si>
  <si>
    <t>5229-příspěvky</t>
  </si>
  <si>
    <t>Knihovna         0343</t>
  </si>
  <si>
    <t>Ost.kultura      0344</t>
  </si>
  <si>
    <t>Správa majetku města   0354</t>
  </si>
  <si>
    <t>Propagace a cest.ruch 0355</t>
  </si>
  <si>
    <t>518 poskytnuté zálohy  v tis.Kč</t>
  </si>
  <si>
    <t>5181-zálohy</t>
  </si>
  <si>
    <t>TS                 0383</t>
  </si>
  <si>
    <t>5182-záloha pokladně</t>
  </si>
  <si>
    <t>536 ostat.invest.transfery v tis.Kč</t>
  </si>
  <si>
    <t>5362, 5363</t>
  </si>
  <si>
    <t>pokuty, daně</t>
  </si>
  <si>
    <t>Městs.skládka 0302</t>
  </si>
  <si>
    <t>Ostatní objekty      0358</t>
  </si>
  <si>
    <t>Prodej nemovitostí 0360</t>
  </si>
  <si>
    <t>Centrál.kotelna  0389</t>
  </si>
  <si>
    <t>5366-finan.vypořádání</t>
  </si>
  <si>
    <t>Soc.péče       0373</t>
  </si>
  <si>
    <t>5361-kolky</t>
  </si>
  <si>
    <t>PO                0351</t>
  </si>
  <si>
    <t>Daně a poplatky  0361</t>
  </si>
  <si>
    <t>Ostatní nekapitál.investice v tis.Kč</t>
  </si>
  <si>
    <t>Organizarční složka</t>
  </si>
  <si>
    <t>ostat.nekap.</t>
  </si>
  <si>
    <t>Vod.nádrže  0301</t>
  </si>
  <si>
    <t>Komunikace    0305</t>
  </si>
  <si>
    <t>PO              0351</t>
  </si>
  <si>
    <t>MěÚ            0353</t>
  </si>
  <si>
    <t>6122, 6123-stroje,doprav.prostředky</t>
  </si>
  <si>
    <t>6122-stroje</t>
  </si>
  <si>
    <t>Zař.pro sport  a záj.činnost  0391</t>
  </si>
  <si>
    <t>Ostatní položky rozpočtu  v tis.Kč</t>
  </si>
  <si>
    <t>5349-soc.fond</t>
  </si>
  <si>
    <t>MěÚ        0353</t>
  </si>
  <si>
    <t>5331-neinv.přísp.PO</t>
  </si>
  <si>
    <t>5511-neinv.příspěvky</t>
  </si>
  <si>
    <t>5660-půjčky zaměst.</t>
  </si>
  <si>
    <t>Sociál.péče  0373</t>
  </si>
  <si>
    <t>5613-půjčky práv.osobám</t>
  </si>
  <si>
    <t>5622-půjčky org.</t>
  </si>
  <si>
    <t>5410-soc.dávky</t>
  </si>
  <si>
    <t>Soc.péče  0373</t>
  </si>
  <si>
    <t>5499-ostatní dávky</t>
  </si>
  <si>
    <t>Ost.pr. a soc.věci 0374</t>
  </si>
  <si>
    <t>5909-ost.neinv.výdaje</t>
  </si>
  <si>
    <t>5321-ostat.nenv.transf.</t>
  </si>
  <si>
    <t>ZŠ           0313</t>
  </si>
  <si>
    <t>Zař.pro sport  a záj.činnost 0391</t>
  </si>
  <si>
    <t>5329-neinv.transfery</t>
  </si>
  <si>
    <t>61 Investice  v tis.Kč</t>
  </si>
  <si>
    <t>0301   6121</t>
  </si>
  <si>
    <t>0388   6129</t>
  </si>
  <si>
    <t>Parkoviště u Správy NPČŠ</t>
  </si>
  <si>
    <t>0301   6129</t>
  </si>
  <si>
    <t>0394   6126</t>
  </si>
  <si>
    <t>Projektové dokumentace</t>
  </si>
  <si>
    <t>0394   5169</t>
  </si>
  <si>
    <t>0387   5139</t>
  </si>
  <si>
    <t>Výsadba zeleně</t>
  </si>
  <si>
    <t>0394   6129</t>
  </si>
  <si>
    <t>Úpravy areálu sídliště</t>
  </si>
  <si>
    <t>0395   6121</t>
  </si>
  <si>
    <t>DPS - 1 nová BJ</t>
  </si>
  <si>
    <t>0383   6122</t>
  </si>
  <si>
    <t>TS-nákup techniky</t>
  </si>
  <si>
    <t>0383   6129</t>
  </si>
  <si>
    <t>TS-úpravy areálu</t>
  </si>
  <si>
    <t>0314   6129</t>
  </si>
  <si>
    <t>ŠJ-topný systém</t>
  </si>
  <si>
    <t>0392   6129</t>
  </si>
  <si>
    <t>Terénní základna BUK</t>
  </si>
  <si>
    <t>0354   5229</t>
  </si>
  <si>
    <t>Vklad do OPS České Švýcarsko</t>
  </si>
  <si>
    <t>1385   5139</t>
  </si>
  <si>
    <t>0355   6129</t>
  </si>
  <si>
    <t>Přebudování inf.centra</t>
  </si>
  <si>
    <t>1355   5139</t>
  </si>
  <si>
    <t>Informač. a propagač.materiály ČŠ</t>
  </si>
  <si>
    <t>0359   6130</t>
  </si>
  <si>
    <t>0312   6129</t>
  </si>
  <si>
    <t>2.MŠ - stavební úpravy</t>
  </si>
  <si>
    <t>1341   6122</t>
  </si>
  <si>
    <t>Nákup videoprojektoru do ZŠ a kultur.domu</t>
  </si>
  <si>
    <t>0311   6351</t>
  </si>
  <si>
    <t xml:space="preserve">Investiční účelová dotace přísp.org.ZŠ Kr.Lípa </t>
  </si>
  <si>
    <t>0311   5331</t>
  </si>
  <si>
    <t>Příspěvek na odpisy přísp.org. ZŠ pro rok 2003</t>
  </si>
  <si>
    <t>0353   6202</t>
  </si>
  <si>
    <t>Dopl.vkladu do KŘINICE s.r.o.</t>
  </si>
  <si>
    <t>0341   6129</t>
  </si>
  <si>
    <t>0391   6129</t>
  </si>
  <si>
    <t>Stavba rekonstrukce tělocvičny</t>
  </si>
  <si>
    <t>0388   5139</t>
  </si>
  <si>
    <t>Obnova parčíku na Vlčí Hoře</t>
  </si>
  <si>
    <t>0380   6121</t>
  </si>
  <si>
    <t>Oprava střechy obj.SMM Pražská 3 a fasády</t>
  </si>
  <si>
    <t>0388   6121</t>
  </si>
  <si>
    <t>0354   6129</t>
  </si>
  <si>
    <t>0354   6121</t>
  </si>
  <si>
    <t>0305   6129</t>
  </si>
  <si>
    <t>0305   6121</t>
  </si>
  <si>
    <t>Část.chodník od křižovatky před MěÚ</t>
  </si>
  <si>
    <t>0390   6129</t>
  </si>
  <si>
    <t>1390   6129</t>
  </si>
  <si>
    <t>II.rezerva na proj.z dotace SFŽP 0390</t>
  </si>
  <si>
    <t xml:space="preserve">Požadavky škol.zařízení k rozpočtu na rok 2003 - neinvestiční část </t>
  </si>
  <si>
    <t>RO</t>
  </si>
  <si>
    <t>5111+5121+5122</t>
  </si>
  <si>
    <t>ŠJ                0314</t>
  </si>
  <si>
    <t>Příspěvková org.škol.zařízení</t>
  </si>
  <si>
    <t>1.MŠ            0311</t>
  </si>
  <si>
    <t>2.MŠ            0312</t>
  </si>
  <si>
    <t>5131 potraviny</t>
  </si>
  <si>
    <t>ŠJ 450ob     0314</t>
  </si>
  <si>
    <t>1.MŠ         0311</t>
  </si>
  <si>
    <t>2.MŠ         0312</t>
  </si>
  <si>
    <t>ZŠ             0313</t>
  </si>
  <si>
    <t>ŠJ             0314</t>
  </si>
  <si>
    <t>ZŠ                0313</t>
  </si>
  <si>
    <t>5168-služby výp.tech.</t>
  </si>
  <si>
    <t>1.MŠ              0311</t>
  </si>
  <si>
    <t>2.MŠ              0312</t>
  </si>
  <si>
    <t>ZŠ                     0313</t>
  </si>
  <si>
    <t>1.MŠ           0311</t>
  </si>
  <si>
    <t>5676-fin.norm.1850=3826-267cizí stráv.3559</t>
  </si>
  <si>
    <t xml:space="preserve">Požadavky škol.zařízení k rozpočtu na rok 2003 - investiční část </t>
  </si>
  <si>
    <t>Rozpočtový výhled města Krásné Lípy od r.2004 do r.2008</t>
  </si>
  <si>
    <t>Dotace (na stát.správu, na školství, územ.vyr. dotace)</t>
  </si>
  <si>
    <t>Dotace státu - mzdy učebpomůcky pro ZŠ Krásná Lípa</t>
  </si>
  <si>
    <t>Úroky z BÚ a pokuty 2141+2210</t>
  </si>
  <si>
    <t>Přebytek roku /zálohy na teplo/</t>
  </si>
  <si>
    <t xml:space="preserve">Přebytek  roku </t>
  </si>
  <si>
    <t>Úroky ze zhodnocování vol.fin.prostředků, dividendy</t>
  </si>
  <si>
    <t>Příjmy z prodeje nemovitostí, bytů</t>
  </si>
  <si>
    <t>Splátka za prodej plynovodů  0354</t>
  </si>
  <si>
    <t>Dotace SFŽP na akci "ČOV a kanalizaci"</t>
  </si>
  <si>
    <t xml:space="preserve">Příjem od SVS </t>
  </si>
  <si>
    <t>Úvěr na akci "ČOV a kanalizaci"</t>
  </si>
  <si>
    <t>Dotace na akci "CIMRÁK"</t>
  </si>
  <si>
    <t>Ostatní neinvestiční výdaje  5909, 5321</t>
  </si>
  <si>
    <t>Příspěvek města ZŠ Krásná Lípa - neinv.výdaje</t>
  </si>
  <si>
    <t>Dotace státu ZŠ Krásná Lípa - mzdy, učeb.pomůcky</t>
  </si>
  <si>
    <t>Úroky z úvěrů ČMHB</t>
  </si>
  <si>
    <t>Splátky úvěrů</t>
  </si>
  <si>
    <t xml:space="preserve">Splátky úvěrů </t>
  </si>
  <si>
    <t>Dotace REFERENDUM o vstupu do EU</t>
  </si>
  <si>
    <t>0313 Dotace státu Projekt PII na vzděl.soft.a inf.zdroje</t>
  </si>
  <si>
    <t>0313 Dotace státu Projekt PI stát.inf.politika</t>
  </si>
  <si>
    <t>Dotace MŽP ČR "Úprava a reg.vyhrazené zeleně"</t>
  </si>
  <si>
    <t>státu</t>
  </si>
  <si>
    <t>Dotace pol.4213</t>
  </si>
  <si>
    <t>Půjčka pol.8123</t>
  </si>
  <si>
    <t>půjčka</t>
  </si>
  <si>
    <t>Dotace,</t>
  </si>
  <si>
    <t>5023-odměny ZM, RM</t>
  </si>
  <si>
    <t>odměny výborům,ost.</t>
  </si>
  <si>
    <t>0358   6129</t>
  </si>
  <si>
    <t>Daně a poplatky   0361</t>
  </si>
  <si>
    <t>Dotace MŽP ČR "ˇVýsadba zeleně u vlak.zastávky"</t>
  </si>
  <si>
    <t>Dotace od KÚ "Evropský den hudby  0344</t>
  </si>
  <si>
    <t>Dotace od KÚ "IC Kukátko"    0355</t>
  </si>
  <si>
    <t>Dotace od KÚ " T-klub"      0390</t>
  </si>
  <si>
    <t>Dotace MMR ČR "Sportovně rekreač.areál"  0391</t>
  </si>
  <si>
    <t>Evropský den hudby</t>
  </si>
  <si>
    <t>PO Krásná Lípa   0351</t>
  </si>
  <si>
    <t>"Sportovně rekreační areál NPČŠ"</t>
  </si>
  <si>
    <t>Část nájmu Nemocniční 6, Kr.Lípa</t>
  </si>
  <si>
    <t>Rozpočtové provizorium</t>
  </si>
  <si>
    <t>města Krásná Lípa na rok 2004</t>
  </si>
  <si>
    <t xml:space="preserve">Rozpočtové provizorium roku 2004  PŘÍJMYpoložky/ </t>
  </si>
  <si>
    <t>provizorium</t>
  </si>
  <si>
    <t xml:space="preserve">Rozpočtové provizorium roku 2004 VÝDAJE/položky/ </t>
  </si>
  <si>
    <t>Rozpočtové provizorium na rok 2004 PŘÍJMY /kapitoly/</t>
  </si>
  <si>
    <t>rozpočet</t>
  </si>
  <si>
    <t>2004</t>
  </si>
  <si>
    <t>Rozpočtové provizorium na rok 2004 VÝDAJE /kapitoly/</t>
  </si>
  <si>
    <t>Rozpočtové opatření  na r.2004</t>
  </si>
  <si>
    <t>Rozpočtové provizorium na r.2004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</si>
</sst>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0.0%"/>
    <numFmt numFmtId="166" formatCode="#,##0.00;[Red]\-#,##0.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43" fontId="9" fillId="2" borderId="6" xfId="16" applyFont="1" applyFill="1" applyBorder="1" applyAlignment="1" applyProtection="1">
      <alignment/>
      <protection/>
    </xf>
    <xf numFmtId="0" fontId="9" fillId="2" borderId="7" xfId="1" applyFont="1" applyFill="1" applyBorder="1" applyAlignment="1" applyProtection="1">
      <alignment/>
      <protection/>
    </xf>
    <xf numFmtId="0" fontId="10" fillId="0" borderId="8" xfId="0" applyFont="1" applyBorder="1" applyAlignment="1">
      <alignment/>
    </xf>
    <xf numFmtId="0" fontId="10" fillId="2" borderId="9" xfId="0" applyFont="1" applyFill="1" applyBorder="1" applyAlignment="1" applyProtection="1">
      <alignment/>
      <protection/>
    </xf>
    <xf numFmtId="3" fontId="7" fillId="3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0" xfId="2" applyNumberFormat="1" applyFont="1" applyFill="1" applyBorder="1" applyAlignment="1" applyProtection="1">
      <alignment horizontal="center"/>
      <protection/>
    </xf>
    <xf numFmtId="0" fontId="3" fillId="0" borderId="11" xfId="4" applyFont="1" applyFill="1" applyBorder="1" applyAlignment="1" applyProtection="1">
      <alignment horizontal="center"/>
      <protection locked="0"/>
    </xf>
    <xf numFmtId="0" fontId="2" fillId="0" borderId="12" xfId="4" applyFont="1" applyFill="1" applyBorder="1" applyAlignment="1" applyProtection="1">
      <alignment horizontal="center"/>
      <protection locked="0"/>
    </xf>
    <xf numFmtId="0" fontId="2" fillId="0" borderId="13" xfId="4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3" fillId="0" borderId="12" xfId="4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4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14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0" xfId="2" applyNumberFormat="1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4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4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19" xfId="4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/>
    </xf>
    <xf numFmtId="3" fontId="1" fillId="0" borderId="19" xfId="4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4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" fillId="0" borderId="19" xfId="4" applyNumberFormat="1" applyFont="1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/>
    </xf>
    <xf numFmtId="3" fontId="2" fillId="0" borderId="2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4" applyFont="1" applyFill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3" fontId="3" fillId="0" borderId="1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13" fillId="3" borderId="0" xfId="0" applyFont="1" applyFill="1" applyAlignment="1">
      <alignment/>
    </xf>
    <xf numFmtId="3" fontId="13" fillId="3" borderId="22" xfId="0" applyNumberFormat="1" applyFont="1" applyFill="1" applyBorder="1" applyAlignment="1">
      <alignment/>
    </xf>
    <xf numFmtId="3" fontId="13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13" fillId="3" borderId="22" xfId="0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1" fillId="4" borderId="24" xfId="1" applyNumberFormat="1" applyFont="1" applyFill="1" applyBorder="1" applyAlignment="1" applyProtection="1">
      <alignment/>
      <protection/>
    </xf>
    <xf numFmtId="3" fontId="1" fillId="4" borderId="7" xfId="1" applyNumberFormat="1" applyFont="1" applyFill="1" applyBorder="1" applyAlignment="1" applyProtection="1">
      <alignment/>
      <protection/>
    </xf>
    <xf numFmtId="3" fontId="1" fillId="4" borderId="25" xfId="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1" fillId="4" borderId="22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4" borderId="29" xfId="0" applyFill="1" applyBorder="1" applyAlignment="1">
      <alignment/>
    </xf>
    <xf numFmtId="0" fontId="1" fillId="4" borderId="30" xfId="0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3" fontId="3" fillId="0" borderId="1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4" borderId="32" xfId="1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3" fontId="9" fillId="4" borderId="25" xfId="1" applyNumberFormat="1" applyFont="1" applyFill="1" applyBorder="1" applyAlignment="1" applyProtection="1">
      <alignment/>
      <protection/>
    </xf>
    <xf numFmtId="3" fontId="13" fillId="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Alignment="1">
      <alignment horizontal="right"/>
    </xf>
    <xf numFmtId="0" fontId="9" fillId="4" borderId="35" xfId="0" applyFont="1" applyFill="1" applyBorder="1" applyAlignment="1" applyProtection="1">
      <alignment horizontal="left"/>
      <protection/>
    </xf>
    <xf numFmtId="3" fontId="9" fillId="4" borderId="36" xfId="1" applyNumberFormat="1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1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10" fillId="3" borderId="0" xfId="1" applyFont="1" applyFill="1" applyBorder="1" applyAlignment="1" applyProtection="1">
      <alignment/>
      <protection/>
    </xf>
    <xf numFmtId="0" fontId="9" fillId="3" borderId="0" xfId="1" applyFont="1" applyFill="1" applyBorder="1" applyAlignment="1" applyProtection="1">
      <alignment/>
      <protection/>
    </xf>
    <xf numFmtId="0" fontId="10" fillId="3" borderId="0" xfId="0" applyFont="1" applyFill="1" applyBorder="1" applyAlignment="1">
      <alignment horizontal="center"/>
    </xf>
    <xf numFmtId="3" fontId="10" fillId="3" borderId="0" xfId="0" applyNumberFormat="1" applyFont="1" applyFill="1" applyBorder="1" applyAlignment="1" applyProtection="1">
      <alignment horizontal="center"/>
      <protection/>
    </xf>
    <xf numFmtId="3" fontId="7" fillId="3" borderId="0" xfId="2" applyNumberFormat="1" applyFont="1" applyFill="1" applyBorder="1" applyAlignment="1" applyProtection="1">
      <alignment/>
      <protection/>
    </xf>
    <xf numFmtId="0" fontId="9" fillId="3" borderId="19" xfId="2" applyFont="1" applyFill="1" applyBorder="1" applyAlignment="1">
      <alignment horizontal="center"/>
    </xf>
    <xf numFmtId="3" fontId="9" fillId="3" borderId="19" xfId="2" applyNumberFormat="1" applyFont="1" applyFill="1" applyBorder="1" applyAlignment="1" applyProtection="1">
      <alignment horizontal="center"/>
      <protection/>
    </xf>
    <xf numFmtId="0" fontId="0" fillId="3" borderId="37" xfId="0" applyFill="1" applyBorder="1" applyAlignment="1">
      <alignment/>
    </xf>
    <xf numFmtId="3" fontId="0" fillId="3" borderId="38" xfId="0" applyNumberFormat="1" applyFill="1" applyBorder="1" applyAlignment="1">
      <alignment horizontal="center"/>
    </xf>
    <xf numFmtId="0" fontId="0" fillId="3" borderId="39" xfId="0" applyFill="1" applyBorder="1" applyAlignment="1">
      <alignment/>
    </xf>
    <xf numFmtId="0" fontId="0" fillId="3" borderId="23" xfId="0" applyFill="1" applyBorder="1" applyAlignment="1">
      <alignment/>
    </xf>
    <xf numFmtId="3" fontId="0" fillId="3" borderId="40" xfId="0" applyNumberFormat="1" applyFill="1" applyBorder="1" applyAlignment="1">
      <alignment horizontal="center"/>
    </xf>
    <xf numFmtId="0" fontId="0" fillId="3" borderId="41" xfId="0" applyFill="1" applyBorder="1" applyAlignment="1">
      <alignment/>
    </xf>
    <xf numFmtId="3" fontId="0" fillId="3" borderId="42" xfId="0" applyNumberFormat="1" applyFill="1" applyBorder="1" applyAlignment="1">
      <alignment horizontal="center"/>
    </xf>
    <xf numFmtId="9" fontId="0" fillId="3" borderId="43" xfId="20" applyFont="1" applyFill="1" applyBorder="1" applyAlignment="1">
      <alignment/>
    </xf>
    <xf numFmtId="0" fontId="0" fillId="3" borderId="43" xfId="0" applyFill="1" applyBorder="1" applyAlignment="1">
      <alignment/>
    </xf>
    <xf numFmtId="0" fontId="0" fillId="3" borderId="3" xfId="0" applyFill="1" applyBorder="1" applyAlignment="1">
      <alignment/>
    </xf>
    <xf numFmtId="3" fontId="0" fillId="3" borderId="44" xfId="0" applyNumberFormat="1" applyFill="1" applyBorder="1" applyAlignment="1">
      <alignment horizontal="center"/>
    </xf>
    <xf numFmtId="0" fontId="0" fillId="3" borderId="45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0" fontId="6" fillId="3" borderId="1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0" fontId="0" fillId="3" borderId="43" xfId="0" applyFill="1" applyBorder="1" applyAlignment="1">
      <alignment horizontal="left"/>
    </xf>
    <xf numFmtId="0" fontId="6" fillId="3" borderId="46" xfId="0" applyFont="1" applyFill="1" applyBorder="1" applyAlignment="1">
      <alignment/>
    </xf>
    <xf numFmtId="3" fontId="0" fillId="3" borderId="47" xfId="0" applyNumberFormat="1" applyFill="1" applyBorder="1" applyAlignment="1">
      <alignment horizontal="center"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3" fontId="0" fillId="3" borderId="19" xfId="0" applyNumberFormat="1" applyFill="1" applyBorder="1" applyAlignment="1">
      <alignment horizontal="center"/>
    </xf>
    <xf numFmtId="0" fontId="0" fillId="3" borderId="20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27" xfId="0" applyFill="1" applyBorder="1" applyAlignment="1">
      <alignment/>
    </xf>
    <xf numFmtId="3" fontId="0" fillId="3" borderId="15" xfId="0" applyNumberFormat="1" applyFill="1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43" xfId="0" applyFont="1" applyFill="1" applyBorder="1" applyAlignment="1">
      <alignment/>
    </xf>
    <xf numFmtId="0" fontId="0" fillId="3" borderId="38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7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40" xfId="0" applyNumberFormat="1" applyFont="1" applyFill="1" applyBorder="1" applyAlignment="1">
      <alignment horizontal="center"/>
    </xf>
    <xf numFmtId="0" fontId="0" fillId="3" borderId="41" xfId="0" applyFont="1" applyFill="1" applyBorder="1" applyAlignment="1">
      <alignment/>
    </xf>
    <xf numFmtId="3" fontId="0" fillId="3" borderId="4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44" xfId="0" applyNumberFormat="1" applyFont="1" applyFill="1" applyBorder="1" applyAlignment="1">
      <alignment horizontal="center"/>
    </xf>
    <xf numFmtId="0" fontId="0" fillId="3" borderId="45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3" fontId="0" fillId="3" borderId="47" xfId="0" applyNumberFormat="1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50" xfId="0" applyFill="1" applyBorder="1" applyAlignment="1">
      <alignment horizontal="center"/>
    </xf>
    <xf numFmtId="0" fontId="0" fillId="0" borderId="43" xfId="0" applyBorder="1" applyAlignment="1">
      <alignment/>
    </xf>
    <xf numFmtId="0" fontId="0" fillId="3" borderId="38" xfId="0" applyFon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3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1" fillId="0" borderId="22" xfId="2" applyNumberFormat="1" applyFont="1" applyFill="1" applyBorder="1" applyAlignment="1" applyProtection="1">
      <alignment horizontal="center"/>
      <protection/>
    </xf>
    <xf numFmtId="3" fontId="3" fillId="0" borderId="11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3" fontId="1" fillId="0" borderId="51" xfId="0" applyNumberFormat="1" applyFont="1" applyFill="1" applyBorder="1" applyAlignment="1" applyProtection="1">
      <alignment horizontal="center"/>
      <protection/>
    </xf>
    <xf numFmtId="3" fontId="0" fillId="0" borderId="52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 applyProtection="1">
      <alignment horizontal="center"/>
      <protection/>
    </xf>
    <xf numFmtId="3" fontId="0" fillId="0" borderId="53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>
      <alignment/>
    </xf>
    <xf numFmtId="3" fontId="2" fillId="0" borderId="54" xfId="0" applyNumberFormat="1" applyFont="1" applyFill="1" applyBorder="1" applyAlignment="1" applyProtection="1">
      <alignment horizontal="center"/>
      <protection locked="0"/>
    </xf>
    <xf numFmtId="3" fontId="1" fillId="4" borderId="55" xfId="1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10" fillId="0" borderId="5" xfId="0" applyNumberFormat="1" applyFont="1" applyFill="1" applyBorder="1" applyAlignment="1" applyProtection="1">
      <alignment/>
      <protection/>
    </xf>
    <xf numFmtId="9" fontId="10" fillId="0" borderId="5" xfId="20" applyFont="1" applyFill="1" applyBorder="1" applyAlignment="1" applyProtection="1">
      <alignment/>
      <protection/>
    </xf>
    <xf numFmtId="3" fontId="10" fillId="0" borderId="56" xfId="0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 locked="0"/>
    </xf>
    <xf numFmtId="3" fontId="1" fillId="0" borderId="10" xfId="4" applyNumberFormat="1" applyFont="1" applyFill="1" applyBorder="1" applyAlignment="1" applyProtection="1">
      <alignment/>
      <protection/>
    </xf>
    <xf numFmtId="3" fontId="0" fillId="0" borderId="10" xfId="4" applyNumberFormat="1" applyFont="1" applyFill="1" applyBorder="1" applyAlignment="1" applyProtection="1">
      <alignment/>
      <protection/>
    </xf>
    <xf numFmtId="3" fontId="0" fillId="0" borderId="59" xfId="4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58" xfId="4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65" xfId="0" applyNumberFormat="1" applyFont="1" applyFill="1" applyBorder="1" applyAlignment="1" applyProtection="1">
      <alignment/>
      <protection locked="0"/>
    </xf>
    <xf numFmtId="3" fontId="1" fillId="4" borderId="29" xfId="0" applyNumberFormat="1" applyFont="1" applyFill="1" applyBorder="1" applyAlignment="1">
      <alignment horizontal="center"/>
    </xf>
    <xf numFmtId="3" fontId="1" fillId="4" borderId="29" xfId="18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3" fontId="0" fillId="3" borderId="38" xfId="0" applyNumberFormat="1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5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49" fontId="1" fillId="4" borderId="26" xfId="0" applyNumberFormat="1" applyFont="1" applyFill="1" applyBorder="1" applyAlignment="1">
      <alignment horizontal="center"/>
    </xf>
    <xf numFmtId="9" fontId="0" fillId="0" borderId="0" xfId="20" applyAlignment="1">
      <alignment/>
    </xf>
    <xf numFmtId="0" fontId="0" fillId="3" borderId="66" xfId="0" applyFill="1" applyBorder="1" applyAlignment="1">
      <alignment/>
    </xf>
    <xf numFmtId="0" fontId="0" fillId="3" borderId="42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3" borderId="50" xfId="0" applyNumberForma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" fillId="0" borderId="18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49" fontId="10" fillId="0" borderId="5" xfId="0" applyNumberFormat="1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3" fontId="0" fillId="3" borderId="50" xfId="0" applyNumberFormat="1" applyFont="1" applyFill="1" applyBorder="1" applyAlignment="1">
      <alignment horizontal="center"/>
    </xf>
    <xf numFmtId="3" fontId="0" fillId="3" borderId="34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4" fillId="4" borderId="67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0" fillId="3" borderId="68" xfId="0" applyNumberFormat="1" applyFont="1" applyFill="1" applyBorder="1" applyAlignment="1">
      <alignment horizontal="center"/>
    </xf>
    <xf numFmtId="49" fontId="25" fillId="0" borderId="69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4" borderId="70" xfId="0" applyFont="1" applyFill="1" applyBorder="1" applyAlignment="1" applyProtection="1">
      <alignment horizontal="left"/>
      <protection/>
    </xf>
    <xf numFmtId="0" fontId="9" fillId="2" borderId="6" xfId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0" fillId="3" borderId="4" xfId="0" applyNumberFormat="1" applyFont="1" applyFill="1" applyBorder="1" applyAlignment="1" applyProtection="1">
      <alignment/>
      <protection/>
    </xf>
    <xf numFmtId="3" fontId="24" fillId="0" borderId="41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0" fillId="0" borderId="43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4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26" fillId="0" borderId="72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0" fillId="4" borderId="43" xfId="0" applyNumberFormat="1" applyFon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27" fillId="4" borderId="22" xfId="0" applyFont="1" applyFill="1" applyBorder="1" applyAlignment="1">
      <alignment wrapText="1"/>
    </xf>
    <xf numFmtId="0" fontId="4" fillId="4" borderId="56" xfId="0" applyFont="1" applyFill="1" applyBorder="1" applyAlignment="1">
      <alignment/>
    </xf>
    <xf numFmtId="0" fontId="27" fillId="4" borderId="26" xfId="0" applyFont="1" applyFill="1" applyBorder="1" applyAlignment="1">
      <alignment wrapText="1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17" fillId="3" borderId="0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1" fillId="0" borderId="34" xfId="0" applyNumberFormat="1" applyFont="1" applyBorder="1" applyAlignment="1">
      <alignment/>
    </xf>
    <xf numFmtId="0" fontId="4" fillId="4" borderId="26" xfId="0" applyFont="1" applyFill="1" applyBorder="1" applyAlignment="1">
      <alignment/>
    </xf>
    <xf numFmtId="49" fontId="9" fillId="5" borderId="10" xfId="2" applyNumberFormat="1" applyFont="1" applyFill="1" applyBorder="1" applyAlignment="1">
      <alignment horizontal="center"/>
    </xf>
    <xf numFmtId="49" fontId="1" fillId="5" borderId="10" xfId="2" applyNumberFormat="1" applyFont="1" applyFill="1" applyBorder="1" applyAlignment="1" applyProtection="1">
      <alignment horizontal="center"/>
      <protection/>
    </xf>
    <xf numFmtId="0" fontId="10" fillId="2" borderId="10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8" fillId="3" borderId="0" xfId="2" applyNumberFormat="1" applyFont="1" applyFill="1" applyBorder="1" applyAlignment="1" applyProtection="1">
      <alignment/>
      <protection/>
    </xf>
    <xf numFmtId="3" fontId="18" fillId="2" borderId="73" xfId="0" applyNumberFormat="1" applyFont="1" applyFill="1" applyBorder="1" applyAlignment="1" applyProtection="1">
      <alignment/>
      <protection/>
    </xf>
    <xf numFmtId="3" fontId="7" fillId="2" borderId="14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" fillId="5" borderId="74" xfId="0" applyFont="1" applyFill="1" applyBorder="1" applyAlignment="1" applyProtection="1">
      <alignment/>
      <protection/>
    </xf>
    <xf numFmtId="0" fontId="1" fillId="5" borderId="75" xfId="0" applyFont="1" applyFill="1" applyBorder="1" applyAlignment="1" applyProtection="1">
      <alignment/>
      <protection/>
    </xf>
    <xf numFmtId="3" fontId="1" fillId="5" borderId="10" xfId="4" applyNumberFormat="1" applyFont="1" applyFill="1" applyBorder="1" applyAlignment="1" applyProtection="1">
      <alignment/>
      <protection/>
    </xf>
    <xf numFmtId="3" fontId="1" fillId="5" borderId="5" xfId="4" applyNumberFormat="1" applyFont="1" applyFill="1" applyBorder="1" applyAlignment="1" applyProtection="1">
      <alignment/>
      <protection/>
    </xf>
    <xf numFmtId="49" fontId="1" fillId="0" borderId="10" xfId="2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9" fillId="4" borderId="76" xfId="0" applyNumberFormat="1" applyFont="1" applyFill="1" applyBorder="1" applyAlignment="1" applyProtection="1">
      <alignment horizontal="left"/>
      <protection/>
    </xf>
    <xf numFmtId="3" fontId="0" fillId="4" borderId="44" xfId="0" applyNumberFormat="1" applyFill="1" applyBorder="1" applyAlignment="1">
      <alignment horizontal="center"/>
    </xf>
    <xf numFmtId="0" fontId="0" fillId="4" borderId="45" xfId="0" applyFill="1" applyBorder="1" applyAlignment="1">
      <alignment/>
    </xf>
    <xf numFmtId="0" fontId="0" fillId="4" borderId="49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 horizontal="left"/>
    </xf>
    <xf numFmtId="3" fontId="24" fillId="0" borderId="20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4" borderId="2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3" fontId="26" fillId="0" borderId="77" xfId="0" applyNumberFormat="1" applyFont="1" applyBorder="1" applyAlignment="1">
      <alignment/>
    </xf>
    <xf numFmtId="0" fontId="6" fillId="0" borderId="78" xfId="0" applyFont="1" applyBorder="1" applyAlignment="1">
      <alignment/>
    </xf>
    <xf numFmtId="0" fontId="6" fillId="0" borderId="2" xfId="0" applyFont="1" applyBorder="1" applyAlignment="1">
      <alignment/>
    </xf>
    <xf numFmtId="0" fontId="5" fillId="4" borderId="79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4" borderId="79" xfId="0" applyFont="1" applyFill="1" applyBorder="1" applyAlignment="1">
      <alignment/>
    </xf>
    <xf numFmtId="0" fontId="6" fillId="0" borderId="34" xfId="0" applyFont="1" applyBorder="1" applyAlignment="1">
      <alignment/>
    </xf>
    <xf numFmtId="0" fontId="1" fillId="0" borderId="75" xfId="0" applyFont="1" applyBorder="1" applyAlignment="1">
      <alignment/>
    </xf>
    <xf numFmtId="3" fontId="6" fillId="4" borderId="41" xfId="0" applyNumberFormat="1" applyFont="1" applyFill="1" applyBorder="1" applyAlignment="1">
      <alignment/>
    </xf>
    <xf numFmtId="3" fontId="6" fillId="4" borderId="43" xfId="0" applyNumberFormat="1" applyFont="1" applyFill="1" applyBorder="1" applyAlignment="1">
      <alignment/>
    </xf>
    <xf numFmtId="3" fontId="5" fillId="4" borderId="71" xfId="0" applyNumberFormat="1" applyFont="1" applyFill="1" applyBorder="1" applyAlignment="1">
      <alignment/>
    </xf>
    <xf numFmtId="3" fontId="6" fillId="4" borderId="20" xfId="0" applyNumberFormat="1" applyFont="1" applyFill="1" applyBorder="1" applyAlignment="1">
      <alignment/>
    </xf>
    <xf numFmtId="3" fontId="6" fillId="4" borderId="45" xfId="0" applyNumberFormat="1" applyFont="1" applyFill="1" applyBorder="1" applyAlignment="1">
      <alignment/>
    </xf>
    <xf numFmtId="3" fontId="6" fillId="4" borderId="72" xfId="0" applyNumberFormat="1" applyFont="1" applyFill="1" applyBorder="1" applyAlignment="1">
      <alignment/>
    </xf>
    <xf numFmtId="3" fontId="6" fillId="0" borderId="71" xfId="0" applyNumberFormat="1" applyFont="1" applyBorder="1" applyAlignment="1">
      <alignment/>
    </xf>
    <xf numFmtId="3" fontId="1" fillId="4" borderId="29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3" borderId="0" xfId="0" applyFill="1" applyBorder="1" applyAlignment="1">
      <alignment/>
    </xf>
    <xf numFmtId="0" fontId="1" fillId="6" borderId="46" xfId="0" applyFont="1" applyFill="1" applyBorder="1" applyAlignment="1">
      <alignment/>
    </xf>
    <xf numFmtId="0" fontId="1" fillId="6" borderId="47" xfId="0" applyFont="1" applyFill="1" applyBorder="1" applyAlignment="1">
      <alignment horizontal="center"/>
    </xf>
    <xf numFmtId="0" fontId="1" fillId="6" borderId="23" xfId="0" applyFont="1" applyFill="1" applyBorder="1" applyAlignment="1">
      <alignment/>
    </xf>
    <xf numFmtId="0" fontId="1" fillId="6" borderId="40" xfId="0" applyFont="1" applyFill="1" applyBorder="1" applyAlignment="1">
      <alignment horizontal="center"/>
    </xf>
    <xf numFmtId="3" fontId="1" fillId="6" borderId="40" xfId="0" applyNumberFormat="1" applyFont="1" applyFill="1" applyBorder="1" applyAlignment="1">
      <alignment horizontal="center"/>
    </xf>
    <xf numFmtId="0" fontId="1" fillId="6" borderId="41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0" fontId="1" fillId="3" borderId="43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50" xfId="0" applyFont="1" applyFill="1" applyBorder="1" applyAlignment="1">
      <alignment horizontal="center"/>
    </xf>
    <xf numFmtId="0" fontId="1" fillId="3" borderId="48" xfId="0" applyFont="1" applyFill="1" applyBorder="1" applyAlignment="1">
      <alignment/>
    </xf>
    <xf numFmtId="0" fontId="9" fillId="3" borderId="4" xfId="1" applyFont="1" applyFill="1" applyBorder="1" applyAlignment="1" applyProtection="1">
      <alignment/>
      <protection/>
    </xf>
    <xf numFmtId="3" fontId="10" fillId="0" borderId="80" xfId="0" applyNumberFormat="1" applyFont="1" applyFill="1" applyBorder="1" applyAlignment="1" applyProtection="1">
      <alignment/>
      <protection/>
    </xf>
    <xf numFmtId="0" fontId="10" fillId="3" borderId="4" xfId="1" applyFont="1" applyFill="1" applyBorder="1" applyAlignment="1" applyProtection="1">
      <alignment/>
      <protection/>
    </xf>
    <xf numFmtId="0" fontId="0" fillId="3" borderId="0" xfId="0" applyFont="1" applyFill="1" applyAlignment="1">
      <alignment/>
    </xf>
    <xf numFmtId="3" fontId="1" fillId="6" borderId="47" xfId="0" applyNumberFormat="1" applyFont="1" applyFill="1" applyBorder="1" applyAlignment="1">
      <alignment horizontal="center"/>
    </xf>
    <xf numFmtId="0" fontId="1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10" fillId="0" borderId="43" xfId="0" applyNumberFormat="1" applyFont="1" applyFill="1" applyBorder="1" applyAlignment="1" applyProtection="1">
      <alignment/>
      <protection/>
    </xf>
    <xf numFmtId="3" fontId="10" fillId="0" borderId="81" xfId="0" applyNumberFormat="1" applyFont="1" applyFill="1" applyBorder="1" applyAlignment="1" applyProtection="1">
      <alignment/>
      <protection/>
    </xf>
    <xf numFmtId="3" fontId="0" fillId="0" borderId="80" xfId="0" applyNumberFormat="1" applyFont="1" applyFill="1" applyBorder="1" applyAlignment="1" applyProtection="1">
      <alignment/>
      <protection/>
    </xf>
    <xf numFmtId="9" fontId="0" fillId="0" borderId="5" xfId="20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3" fontId="13" fillId="3" borderId="26" xfId="0" applyNumberFormat="1" applyFont="1" applyFill="1" applyBorder="1" applyAlignment="1">
      <alignment/>
    </xf>
    <xf numFmtId="0" fontId="10" fillId="3" borderId="45" xfId="0" applyFont="1" applyFill="1" applyBorder="1" applyAlignment="1">
      <alignment/>
    </xf>
    <xf numFmtId="0" fontId="10" fillId="3" borderId="43" xfId="0" applyFont="1" applyFill="1" applyBorder="1" applyAlignment="1">
      <alignment/>
    </xf>
    <xf numFmtId="0" fontId="18" fillId="5" borderId="0" xfId="0" applyFont="1" applyFill="1" applyAlignment="1">
      <alignment horizontal="center"/>
    </xf>
    <xf numFmtId="0" fontId="17" fillId="0" borderId="4" xfId="0" applyFont="1" applyBorder="1" applyAlignment="1">
      <alignment/>
    </xf>
    <xf numFmtId="3" fontId="18" fillId="3" borderId="21" xfId="2" applyNumberFormat="1" applyFont="1" applyFill="1" applyBorder="1" applyAlignment="1" applyProtection="1">
      <alignment horizontal="center"/>
      <protection/>
    </xf>
    <xf numFmtId="0" fontId="18" fillId="0" borderId="21" xfId="0" applyFont="1" applyBorder="1" applyAlignment="1">
      <alignment horizontal="center"/>
    </xf>
    <xf numFmtId="9" fontId="10" fillId="0" borderId="43" xfId="20" applyFont="1" applyFill="1" applyBorder="1" applyAlignment="1" applyProtection="1">
      <alignment/>
      <protection/>
    </xf>
    <xf numFmtId="0" fontId="0" fillId="3" borderId="20" xfId="0" applyFill="1" applyBorder="1" applyAlignment="1">
      <alignment horizontal="left"/>
    </xf>
    <xf numFmtId="49" fontId="6" fillId="4" borderId="45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3" fontId="10" fillId="0" borderId="45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3" fontId="10" fillId="0" borderId="41" xfId="0" applyNumberFormat="1" applyFont="1" applyFill="1" applyBorder="1" applyAlignment="1" applyProtection="1">
      <alignment/>
      <protection/>
    </xf>
    <xf numFmtId="0" fontId="1" fillId="5" borderId="82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3" fontId="1" fillId="5" borderId="4" xfId="4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>
      <alignment horizontal="center"/>
    </xf>
    <xf numFmtId="3" fontId="1" fillId="4" borderId="4" xfId="1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3" fontId="18" fillId="2" borderId="1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>
      <alignment/>
    </xf>
    <xf numFmtId="4" fontId="1" fillId="4" borderId="21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4" fontId="0" fillId="3" borderId="50" xfId="0" applyNumberFormat="1" applyFill="1" applyBorder="1" applyAlignment="1">
      <alignment horizontal="center"/>
    </xf>
    <xf numFmtId="4" fontId="1" fillId="4" borderId="29" xfId="0" applyNumberFormat="1" applyFont="1" applyFill="1" applyBorder="1" applyAlignment="1">
      <alignment horizontal="center"/>
    </xf>
    <xf numFmtId="4" fontId="1" fillId="5" borderId="21" xfId="4" applyNumberFormat="1" applyFont="1" applyFill="1" applyBorder="1" applyAlignment="1" applyProtection="1">
      <alignment/>
      <protection/>
    </xf>
    <xf numFmtId="4" fontId="1" fillId="0" borderId="21" xfId="4" applyNumberFormat="1" applyFont="1" applyFill="1" applyBorder="1" applyAlignment="1" applyProtection="1">
      <alignment/>
      <protection/>
    </xf>
    <xf numFmtId="4" fontId="1" fillId="4" borderId="21" xfId="4" applyNumberFormat="1" applyFont="1" applyFill="1" applyBorder="1" applyAlignment="1" applyProtection="1">
      <alignment/>
      <protection/>
    </xf>
    <xf numFmtId="4" fontId="0" fillId="0" borderId="21" xfId="4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1" fillId="5" borderId="74" xfId="4" applyNumberFormat="1" applyFont="1" applyFill="1" applyBorder="1" applyAlignment="1" applyProtection="1">
      <alignment/>
      <protection/>
    </xf>
    <xf numFmtId="4" fontId="0" fillId="5" borderId="83" xfId="0" applyNumberFormat="1" applyFont="1" applyFill="1" applyBorder="1" applyAlignment="1" applyProtection="1">
      <alignment/>
      <protection/>
    </xf>
    <xf numFmtId="4" fontId="0" fillId="5" borderId="82" xfId="0" applyNumberFormat="1" applyFont="1" applyFill="1" applyBorder="1" applyAlignment="1" applyProtection="1">
      <alignment/>
      <protection/>
    </xf>
    <xf numFmtId="4" fontId="0" fillId="5" borderId="84" xfId="0" applyNumberFormat="1" applyFont="1" applyFill="1" applyBorder="1" applyAlignment="1" applyProtection="1">
      <alignment/>
      <protection/>
    </xf>
    <xf numFmtId="4" fontId="1" fillId="5" borderId="83" xfId="4" applyNumberFormat="1" applyFont="1" applyFill="1" applyBorder="1" applyAlignment="1" applyProtection="1">
      <alignment/>
      <protection/>
    </xf>
    <xf numFmtId="4" fontId="1" fillId="5" borderId="83" xfId="0" applyNumberFormat="1" applyFont="1" applyFill="1" applyBorder="1" applyAlignment="1" applyProtection="1">
      <alignment/>
      <protection/>
    </xf>
    <xf numFmtId="4" fontId="1" fillId="5" borderId="84" xfId="0" applyNumberFormat="1" applyFont="1" applyFill="1" applyBorder="1" applyAlignment="1" applyProtection="1">
      <alignment/>
      <protection/>
    </xf>
    <xf numFmtId="4" fontId="1" fillId="5" borderId="84" xfId="4" applyNumberFormat="1" applyFont="1" applyFill="1" applyBorder="1" applyAlignment="1" applyProtection="1">
      <alignment/>
      <protection/>
    </xf>
    <xf numFmtId="4" fontId="1" fillId="0" borderId="0" xfId="4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>
      <alignment horizontal="center"/>
    </xf>
    <xf numFmtId="4" fontId="1" fillId="4" borderId="85" xfId="1" applyNumberFormat="1" applyFont="1" applyFill="1" applyBorder="1" applyAlignment="1" applyProtection="1">
      <alignment/>
      <protection/>
    </xf>
    <xf numFmtId="4" fontId="1" fillId="4" borderId="86" xfId="0" applyNumberFormat="1" applyFont="1" applyFill="1" applyBorder="1" applyAlignment="1" applyProtection="1">
      <alignment/>
      <protection/>
    </xf>
    <xf numFmtId="4" fontId="1" fillId="4" borderId="87" xfId="1" applyNumberFormat="1" applyFont="1" applyFill="1" applyBorder="1" applyAlignment="1" applyProtection="1">
      <alignment/>
      <protection/>
    </xf>
    <xf numFmtId="4" fontId="1" fillId="4" borderId="86" xfId="1" applyNumberFormat="1" applyFont="1" applyFill="1" applyBorder="1" applyAlignment="1" applyProtection="1">
      <alignment/>
      <protection/>
    </xf>
    <xf numFmtId="4" fontId="1" fillId="4" borderId="88" xfId="1" applyNumberFormat="1" applyFont="1" applyFill="1" applyBorder="1" applyAlignment="1" applyProtection="1">
      <alignment/>
      <protection/>
    </xf>
    <xf numFmtId="4" fontId="1" fillId="4" borderId="32" xfId="1" applyNumberFormat="1" applyFont="1" applyFill="1" applyBorder="1" applyAlignment="1" applyProtection="1">
      <alignment/>
      <protection/>
    </xf>
    <xf numFmtId="4" fontId="1" fillId="4" borderId="89" xfId="1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4" fontId="0" fillId="0" borderId="57" xfId="4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60" xfId="0" applyNumberFormat="1" applyFont="1" applyFill="1" applyBorder="1" applyAlignment="1" applyProtection="1">
      <alignment/>
      <protection locked="0"/>
    </xf>
    <xf numFmtId="4" fontId="0" fillId="0" borderId="57" xfId="0" applyNumberFormat="1" applyFont="1" applyFill="1" applyBorder="1" applyAlignment="1" applyProtection="1">
      <alignment/>
      <protection locked="0"/>
    </xf>
    <xf numFmtId="4" fontId="0" fillId="0" borderId="79" xfId="0" applyNumberFormat="1" applyFont="1" applyFill="1" applyBorder="1" applyAlignment="1" applyProtection="1">
      <alignment/>
      <protection locked="0"/>
    </xf>
    <xf numFmtId="4" fontId="0" fillId="0" borderId="61" xfId="0" applyNumberFormat="1" applyFont="1" applyFill="1" applyBorder="1" applyAlignment="1" applyProtection="1">
      <alignment/>
      <protection locked="0"/>
    </xf>
    <xf numFmtId="4" fontId="1" fillId="4" borderId="59" xfId="1" applyNumberFormat="1" applyFont="1" applyFill="1" applyBorder="1" applyAlignment="1" applyProtection="1">
      <alignment/>
      <protection/>
    </xf>
    <xf numFmtId="4" fontId="1" fillId="4" borderId="90" xfId="0" applyNumberFormat="1" applyFont="1" applyFill="1" applyBorder="1" applyAlignment="1" applyProtection="1">
      <alignment/>
      <protection/>
    </xf>
    <xf numFmtId="4" fontId="1" fillId="4" borderId="57" xfId="1" applyNumberFormat="1" applyFont="1" applyFill="1" applyBorder="1" applyAlignment="1" applyProtection="1">
      <alignment/>
      <protection/>
    </xf>
    <xf numFmtId="4" fontId="1" fillId="4" borderId="90" xfId="1" applyNumberFormat="1" applyFont="1" applyFill="1" applyBorder="1" applyAlignment="1" applyProtection="1">
      <alignment/>
      <protection/>
    </xf>
    <xf numFmtId="4" fontId="1" fillId="4" borderId="60" xfId="1" applyNumberFormat="1" applyFont="1" applyFill="1" applyBorder="1" applyAlignment="1" applyProtection="1">
      <alignment/>
      <protection/>
    </xf>
    <xf numFmtId="4" fontId="1" fillId="4" borderId="55" xfId="1" applyNumberFormat="1" applyFont="1" applyFill="1" applyBorder="1" applyAlignment="1" applyProtection="1">
      <alignment/>
      <protection/>
    </xf>
    <xf numFmtId="4" fontId="1" fillId="4" borderId="61" xfId="1" applyNumberFormat="1" applyFont="1" applyFill="1" applyBorder="1" applyAlignment="1" applyProtection="1">
      <alignment/>
      <protection/>
    </xf>
    <xf numFmtId="4" fontId="0" fillId="0" borderId="91" xfId="0" applyNumberFormat="1" applyFont="1" applyFill="1" applyBorder="1" applyAlignment="1" applyProtection="1">
      <alignment/>
      <protection locked="0"/>
    </xf>
    <xf numFmtId="4" fontId="0" fillId="0" borderId="92" xfId="0" applyNumberFormat="1" applyFont="1" applyFill="1" applyBorder="1" applyAlignment="1" applyProtection="1">
      <alignment/>
      <protection locked="0"/>
    </xf>
    <xf numFmtId="4" fontId="0" fillId="0" borderId="93" xfId="0" applyNumberFormat="1" applyFont="1" applyFill="1" applyBorder="1" applyAlignment="1" applyProtection="1">
      <alignment/>
      <protection locked="0"/>
    </xf>
    <xf numFmtId="4" fontId="0" fillId="0" borderId="94" xfId="0" applyNumberFormat="1" applyFont="1" applyFill="1" applyBorder="1" applyAlignment="1" applyProtection="1">
      <alignment/>
      <protection locked="0"/>
    </xf>
    <xf numFmtId="4" fontId="0" fillId="0" borderId="95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 locked="0"/>
    </xf>
    <xf numFmtId="4" fontId="0" fillId="0" borderId="96" xfId="0" applyNumberFormat="1" applyFont="1" applyFill="1" applyBorder="1" applyAlignment="1" applyProtection="1">
      <alignment/>
      <protection locked="0"/>
    </xf>
    <xf numFmtId="4" fontId="0" fillId="0" borderId="34" xfId="0" applyNumberFormat="1" applyFont="1" applyFill="1" applyBorder="1" applyAlignment="1" applyProtection="1">
      <alignment/>
      <protection/>
    </xf>
    <xf numFmtId="4" fontId="0" fillId="0" borderId="97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 locked="0"/>
    </xf>
    <xf numFmtId="4" fontId="0" fillId="0" borderId="99" xfId="0" applyNumberFormat="1" applyFont="1" applyFill="1" applyBorder="1" applyAlignment="1" applyProtection="1">
      <alignment/>
      <protection locked="0"/>
    </xf>
    <xf numFmtId="4" fontId="0" fillId="0" borderId="98" xfId="0" applyNumberFormat="1" applyFont="1" applyFill="1" applyBorder="1" applyAlignment="1" applyProtection="1">
      <alignment/>
      <protection/>
    </xf>
    <xf numFmtId="4" fontId="0" fillId="0" borderId="100" xfId="0" applyNumberFormat="1" applyFont="1" applyFill="1" applyBorder="1" applyAlignment="1" applyProtection="1">
      <alignment/>
      <protection locked="0"/>
    </xf>
    <xf numFmtId="4" fontId="0" fillId="0" borderId="101" xfId="0" applyNumberFormat="1" applyFont="1" applyFill="1" applyBorder="1" applyAlignment="1" applyProtection="1">
      <alignment/>
      <protection locked="0"/>
    </xf>
    <xf numFmtId="4" fontId="0" fillId="0" borderId="102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4" fontId="1" fillId="5" borderId="74" xfId="4" applyNumberFormat="1" applyFont="1" applyFill="1" applyBorder="1" applyAlignment="1" applyProtection="1">
      <alignment horizontal="right"/>
      <protection/>
    </xf>
    <xf numFmtId="4" fontId="0" fillId="5" borderId="83" xfId="0" applyNumberFormat="1" applyFont="1" applyFill="1" applyBorder="1" applyAlignment="1" applyProtection="1">
      <alignment horizontal="right"/>
      <protection/>
    </xf>
    <xf numFmtId="4" fontId="0" fillId="5" borderId="84" xfId="0" applyNumberFormat="1" applyFont="1" applyFill="1" applyBorder="1" applyAlignment="1" applyProtection="1">
      <alignment horizontal="right"/>
      <protection/>
    </xf>
    <xf numFmtId="4" fontId="0" fillId="5" borderId="83" xfId="4" applyNumberFormat="1" applyFont="1" applyFill="1" applyBorder="1" applyAlignment="1" applyProtection="1">
      <alignment horizontal="right"/>
      <protection/>
    </xf>
    <xf numFmtId="4" fontId="0" fillId="5" borderId="82" xfId="0" applyNumberFormat="1" applyFont="1" applyFill="1" applyBorder="1" applyAlignment="1" applyProtection="1">
      <alignment horizontal="right"/>
      <protection/>
    </xf>
    <xf numFmtId="4" fontId="1" fillId="5" borderId="83" xfId="0" applyNumberFormat="1" applyFont="1" applyFill="1" applyBorder="1" applyAlignment="1" applyProtection="1">
      <alignment horizontal="right"/>
      <protection/>
    </xf>
    <xf numFmtId="4" fontId="0" fillId="5" borderId="103" xfId="0" applyNumberFormat="1" applyFont="1" applyFill="1" applyBorder="1" applyAlignment="1" applyProtection="1">
      <alignment horizontal="right"/>
      <protection/>
    </xf>
    <xf numFmtId="4" fontId="1" fillId="5" borderId="104" xfId="0" applyNumberFormat="1" applyFont="1" applyFill="1" applyBorder="1" applyAlignment="1" applyProtection="1">
      <alignment horizontal="right"/>
      <protection/>
    </xf>
    <xf numFmtId="4" fontId="1" fillId="5" borderId="82" xfId="4" applyNumberFormat="1" applyFont="1" applyFill="1" applyBorder="1" applyAlignment="1" applyProtection="1">
      <alignment horizontal="right"/>
      <protection/>
    </xf>
    <xf numFmtId="4" fontId="0" fillId="5" borderId="84" xfId="4" applyNumberFormat="1" applyFont="1" applyFill="1" applyBorder="1" applyAlignment="1" applyProtection="1">
      <alignment horizontal="right"/>
      <protection/>
    </xf>
    <xf numFmtId="4" fontId="1" fillId="5" borderId="83" xfId="4" applyNumberFormat="1" applyFont="1" applyFill="1" applyBorder="1" applyAlignment="1" applyProtection="1">
      <alignment horizontal="right"/>
      <protection/>
    </xf>
    <xf numFmtId="4" fontId="1" fillId="5" borderId="84" xfId="0" applyNumberFormat="1" applyFont="1" applyFill="1" applyBorder="1" applyAlignment="1" applyProtection="1">
      <alignment horizontal="right"/>
      <protection/>
    </xf>
    <xf numFmtId="4" fontId="1" fillId="5" borderId="82" xfId="0" applyNumberFormat="1" applyFont="1" applyFill="1" applyBorder="1" applyAlignment="1" applyProtection="1">
      <alignment horizontal="right"/>
      <protection/>
    </xf>
    <xf numFmtId="4" fontId="1" fillId="5" borderId="105" xfId="0" applyNumberFormat="1" applyFont="1" applyFill="1" applyBorder="1" applyAlignment="1" applyProtection="1">
      <alignment horizontal="right"/>
      <protection/>
    </xf>
    <xf numFmtId="4" fontId="0" fillId="0" borderId="28" xfId="4" applyNumberFormat="1" applyFont="1" applyFill="1" applyBorder="1" applyAlignment="1" applyProtection="1">
      <alignment/>
      <protection/>
    </xf>
    <xf numFmtId="4" fontId="0" fillId="0" borderId="0" xfId="4" applyNumberFormat="1" applyFont="1" applyFill="1" applyBorder="1" applyAlignment="1" applyProtection="1">
      <alignment/>
      <protection/>
    </xf>
    <xf numFmtId="4" fontId="1" fillId="0" borderId="106" xfId="0" applyNumberFormat="1" applyFont="1" applyFill="1" applyBorder="1" applyAlignment="1" applyProtection="1">
      <alignment/>
      <protection/>
    </xf>
    <xf numFmtId="4" fontId="0" fillId="0" borderId="52" xfId="4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4" borderId="107" xfId="1" applyNumberFormat="1" applyFont="1" applyFill="1" applyBorder="1" applyAlignment="1" applyProtection="1">
      <alignment/>
      <protection/>
    </xf>
    <xf numFmtId="4" fontId="1" fillId="4" borderId="108" xfId="1" applyNumberFormat="1" applyFont="1" applyFill="1" applyBorder="1" applyAlignment="1" applyProtection="1">
      <alignment/>
      <protection/>
    </xf>
    <xf numFmtId="4" fontId="1" fillId="4" borderId="109" xfId="1" applyNumberFormat="1" applyFont="1" applyFill="1" applyBorder="1" applyAlignment="1" applyProtection="1">
      <alignment/>
      <protection/>
    </xf>
    <xf numFmtId="4" fontId="0" fillId="0" borderId="110" xfId="4" applyNumberFormat="1" applyFont="1" applyFill="1" applyBorder="1" applyAlignment="1" applyProtection="1">
      <alignment/>
      <protection/>
    </xf>
    <xf numFmtId="4" fontId="0" fillId="0" borderId="57" xfId="4" applyNumberFormat="1" applyFont="1" applyFill="1" applyBorder="1" applyAlignment="1" applyProtection="1">
      <alignment/>
      <protection/>
    </xf>
    <xf numFmtId="4" fontId="0" fillId="0" borderId="59" xfId="4" applyNumberFormat="1" applyFont="1" applyFill="1" applyBorder="1" applyAlignment="1" applyProtection="1">
      <alignment/>
      <protection/>
    </xf>
    <xf numFmtId="4" fontId="0" fillId="0" borderId="111" xfId="0" applyNumberFormat="1" applyFont="1" applyFill="1" applyBorder="1" applyAlignment="1" applyProtection="1">
      <alignment/>
      <protection locked="0"/>
    </xf>
    <xf numFmtId="4" fontId="0" fillId="0" borderId="112" xfId="0" applyNumberFormat="1" applyFont="1" applyFill="1" applyBorder="1" applyAlignment="1" applyProtection="1">
      <alignment/>
      <protection locked="0"/>
    </xf>
    <xf numFmtId="4" fontId="0" fillId="0" borderId="90" xfId="0" applyNumberFormat="1" applyFont="1" applyFill="1" applyBorder="1" applyAlignment="1" applyProtection="1">
      <alignment/>
      <protection locked="0"/>
    </xf>
    <xf numFmtId="4" fontId="0" fillId="0" borderId="113" xfId="0" applyNumberFormat="1" applyFont="1" applyFill="1" applyBorder="1" applyAlignment="1" applyProtection="1">
      <alignment/>
      <protection locked="0"/>
    </xf>
    <xf numFmtId="4" fontId="1" fillId="4" borderId="110" xfId="1" applyNumberFormat="1" applyFont="1" applyFill="1" applyBorder="1" applyAlignment="1" applyProtection="1">
      <alignment/>
      <protection/>
    </xf>
    <xf numFmtId="4" fontId="1" fillId="4" borderId="114" xfId="1" applyNumberFormat="1" applyFont="1" applyFill="1" applyBorder="1" applyAlignment="1" applyProtection="1">
      <alignment/>
      <protection/>
    </xf>
    <xf numFmtId="4" fontId="1" fillId="4" borderId="113" xfId="1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/>
    </xf>
    <xf numFmtId="4" fontId="0" fillId="0" borderId="115" xfId="4" applyNumberFormat="1" applyFont="1" applyFill="1" applyBorder="1" applyAlignment="1" applyProtection="1">
      <alignment/>
      <protection/>
    </xf>
    <xf numFmtId="4" fontId="0" fillId="0" borderId="116" xfId="0" applyNumberFormat="1" applyFont="1" applyFill="1" applyBorder="1" applyAlignment="1" applyProtection="1">
      <alignment/>
      <protection locked="0"/>
    </xf>
    <xf numFmtId="4" fontId="0" fillId="0" borderId="117" xfId="0" applyNumberFormat="1" applyFont="1" applyFill="1" applyBorder="1" applyAlignment="1" applyProtection="1">
      <alignment/>
      <protection locked="0"/>
    </xf>
    <xf numFmtId="4" fontId="0" fillId="0" borderId="118" xfId="0" applyNumberFormat="1" applyFont="1" applyFill="1" applyBorder="1" applyAlignment="1" applyProtection="1">
      <alignment/>
      <protection locked="0"/>
    </xf>
    <xf numFmtId="4" fontId="0" fillId="0" borderId="119" xfId="0" applyNumberFormat="1" applyFont="1" applyFill="1" applyBorder="1" applyAlignment="1" applyProtection="1">
      <alignment/>
      <protection locked="0"/>
    </xf>
    <xf numFmtId="4" fontId="0" fillId="0" borderId="120" xfId="4" applyNumberFormat="1" applyFont="1" applyFill="1" applyBorder="1" applyAlignment="1" applyProtection="1">
      <alignment/>
      <protection/>
    </xf>
    <xf numFmtId="4" fontId="0" fillId="0" borderId="120" xfId="0" applyNumberFormat="1" applyFont="1" applyFill="1" applyBorder="1" applyAlignment="1" applyProtection="1">
      <alignment/>
      <protection locked="0"/>
    </xf>
    <xf numFmtId="4" fontId="0" fillId="0" borderId="121" xfId="4" applyNumberFormat="1" applyFont="1" applyFill="1" applyBorder="1" applyAlignment="1" applyProtection="1">
      <alignment/>
      <protection/>
    </xf>
    <xf numFmtId="4" fontId="0" fillId="0" borderId="122" xfId="0" applyNumberFormat="1" applyFont="1" applyFill="1" applyBorder="1" applyAlignment="1" applyProtection="1">
      <alignment/>
      <protection locked="0"/>
    </xf>
    <xf numFmtId="4" fontId="0" fillId="0" borderId="50" xfId="0" applyNumberFormat="1" applyFont="1" applyFill="1" applyBorder="1" applyAlignment="1" applyProtection="1">
      <alignment/>
      <protection locked="0"/>
    </xf>
    <xf numFmtId="4" fontId="0" fillId="0" borderId="58" xfId="4" applyNumberFormat="1" applyFont="1" applyFill="1" applyBorder="1" applyAlignment="1" applyProtection="1">
      <alignment/>
      <protection/>
    </xf>
    <xf numFmtId="4" fontId="0" fillId="0" borderId="123" xfId="0" applyNumberFormat="1" applyFont="1" applyFill="1" applyBorder="1" applyAlignment="1" applyProtection="1">
      <alignment/>
      <protection locked="0"/>
    </xf>
    <xf numFmtId="4" fontId="0" fillId="0" borderId="58" xfId="0" applyNumberFormat="1" applyFont="1" applyFill="1" applyBorder="1" applyAlignment="1" applyProtection="1">
      <alignment/>
      <protection locked="0"/>
    </xf>
    <xf numFmtId="4" fontId="0" fillId="0" borderId="124" xfId="4" applyNumberFormat="1" applyFont="1" applyFill="1" applyBorder="1" applyAlignment="1" applyProtection="1">
      <alignment/>
      <protection/>
    </xf>
    <xf numFmtId="4" fontId="0" fillId="0" borderId="125" xfId="0" applyNumberFormat="1" applyFont="1" applyFill="1" applyBorder="1" applyAlignment="1" applyProtection="1">
      <alignment/>
      <protection locked="0"/>
    </xf>
    <xf numFmtId="4" fontId="0" fillId="0" borderId="126" xfId="0" applyNumberFormat="1" applyFont="1" applyFill="1" applyBorder="1" applyAlignment="1" applyProtection="1">
      <alignment/>
      <protection locked="0"/>
    </xf>
    <xf numFmtId="4" fontId="0" fillId="0" borderId="127" xfId="0" applyNumberFormat="1" applyFont="1" applyFill="1" applyBorder="1" applyAlignment="1" applyProtection="1">
      <alignment/>
      <protection locked="0"/>
    </xf>
    <xf numFmtId="4" fontId="17" fillId="3" borderId="0" xfId="0" applyNumberFormat="1" applyFont="1" applyFill="1" applyAlignment="1">
      <alignment horizontal="center"/>
    </xf>
    <xf numFmtId="4" fontId="19" fillId="3" borderId="0" xfId="0" applyNumberFormat="1" applyFont="1" applyFill="1" applyAlignment="1">
      <alignment horizontal="center"/>
    </xf>
    <xf numFmtId="0" fontId="29" fillId="7" borderId="21" xfId="0" applyFont="1" applyFill="1" applyBorder="1" applyAlignment="1">
      <alignment/>
    </xf>
    <xf numFmtId="4" fontId="29" fillId="7" borderId="28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/>
    </xf>
    <xf numFmtId="4" fontId="7" fillId="4" borderId="28" xfId="0" applyNumberFormat="1" applyFont="1" applyFill="1" applyBorder="1" applyAlignment="1">
      <alignment horizontal="center"/>
    </xf>
    <xf numFmtId="3" fontId="3" fillId="4" borderId="128" xfId="2" applyNumberFormat="1" applyFont="1" applyFill="1" applyBorder="1" applyAlignment="1" applyProtection="1">
      <alignment horizontal="center"/>
      <protection/>
    </xf>
    <xf numFmtId="3" fontId="9" fillId="3" borderId="0" xfId="20" applyNumberFormat="1" applyFont="1" applyFill="1" applyBorder="1" applyAlignment="1" applyProtection="1">
      <alignment horizontal="center"/>
      <protection/>
    </xf>
    <xf numFmtId="3" fontId="11" fillId="3" borderId="19" xfId="2" applyNumberFormat="1" applyFont="1" applyFill="1" applyBorder="1" applyAlignment="1" applyProtection="1">
      <alignment horizontal="center"/>
      <protection/>
    </xf>
    <xf numFmtId="3" fontId="3" fillId="4" borderId="129" xfId="4" applyNumberFormat="1" applyFont="1" applyFill="1" applyBorder="1" applyAlignment="1" applyProtection="1">
      <alignment horizontal="center"/>
      <protection/>
    </xf>
    <xf numFmtId="3" fontId="11" fillId="3" borderId="19" xfId="4" applyNumberFormat="1" applyFont="1" applyFill="1" applyBorder="1" applyAlignment="1" applyProtection="1">
      <alignment horizontal="center"/>
      <protection/>
    </xf>
    <xf numFmtId="3" fontId="2" fillId="3" borderId="130" xfId="4" applyNumberFormat="1" applyFont="1" applyFill="1" applyBorder="1" applyAlignment="1" applyProtection="1">
      <alignment horizontal="center"/>
      <protection/>
    </xf>
    <xf numFmtId="3" fontId="12" fillId="3" borderId="19" xfId="4" applyNumberFormat="1" applyFont="1" applyFill="1" applyBorder="1" applyAlignment="1" applyProtection="1">
      <alignment horizontal="center"/>
      <protection/>
    </xf>
    <xf numFmtId="3" fontId="1" fillId="3" borderId="10" xfId="20" applyNumberFormat="1" applyFont="1" applyFill="1" applyBorder="1" applyAlignment="1" applyProtection="1">
      <alignment horizontal="center"/>
      <protection/>
    </xf>
    <xf numFmtId="3" fontId="2" fillId="3" borderId="77" xfId="4" applyNumberFormat="1" applyFont="1" applyFill="1" applyBorder="1" applyAlignment="1" applyProtection="1">
      <alignment horizontal="center"/>
      <protection/>
    </xf>
    <xf numFmtId="3" fontId="3" fillId="4" borderId="131" xfId="4" applyNumberFormat="1" applyFont="1" applyFill="1" applyBorder="1" applyAlignment="1" applyProtection="1">
      <alignment horizontal="center"/>
      <protection/>
    </xf>
    <xf numFmtId="3" fontId="2" fillId="3" borderId="132" xfId="4" applyNumberFormat="1" applyFont="1" applyFill="1" applyBorder="1" applyAlignment="1" applyProtection="1">
      <alignment horizontal="center"/>
      <protection/>
    </xf>
    <xf numFmtId="3" fontId="2" fillId="3" borderId="133" xfId="4" applyNumberFormat="1" applyFont="1" applyFill="1" applyBorder="1" applyAlignment="1" applyProtection="1">
      <alignment horizontal="center"/>
      <protection/>
    </xf>
    <xf numFmtId="3" fontId="10" fillId="3" borderId="0" xfId="20" applyNumberFormat="1" applyFont="1" applyFill="1" applyBorder="1" applyAlignment="1" applyProtection="1">
      <alignment horizontal="center"/>
      <protection/>
    </xf>
    <xf numFmtId="3" fontId="9" fillId="3" borderId="10" xfId="20" applyNumberFormat="1" applyFont="1" applyFill="1" applyBorder="1" applyAlignment="1" applyProtection="1">
      <alignment horizontal="center"/>
      <protection/>
    </xf>
    <xf numFmtId="3" fontId="10" fillId="3" borderId="10" xfId="20" applyNumberFormat="1" applyFont="1" applyFill="1" applyBorder="1" applyAlignment="1" applyProtection="1">
      <alignment horizontal="center"/>
      <protection/>
    </xf>
    <xf numFmtId="3" fontId="12" fillId="3" borderId="10" xfId="4" applyNumberFormat="1" applyFont="1" applyFill="1" applyBorder="1" applyAlignment="1" applyProtection="1">
      <alignment horizontal="center"/>
      <protection/>
    </xf>
    <xf numFmtId="3" fontId="2" fillId="3" borderId="134" xfId="4" applyNumberFormat="1" applyFont="1" applyFill="1" applyBorder="1" applyAlignment="1" applyProtection="1">
      <alignment horizontal="center"/>
      <protection/>
    </xf>
    <xf numFmtId="3" fontId="9" fillId="3" borderId="0" xfId="0" applyNumberFormat="1" applyFont="1" applyFill="1" applyBorder="1" applyAlignment="1" applyProtection="1">
      <alignment horizontal="center"/>
      <protection/>
    </xf>
    <xf numFmtId="3" fontId="3" fillId="4" borderId="135" xfId="2" applyNumberFormat="1" applyFont="1" applyFill="1" applyBorder="1" applyAlignment="1" applyProtection="1">
      <alignment horizontal="center"/>
      <protection/>
    </xf>
    <xf numFmtId="3" fontId="9" fillId="3" borderId="0" xfId="1" applyNumberFormat="1" applyFont="1" applyFill="1" applyBorder="1" applyAlignment="1" applyProtection="1">
      <alignment horizontal="center"/>
      <protection/>
    </xf>
    <xf numFmtId="3" fontId="1" fillId="3" borderId="10" xfId="2" applyNumberFormat="1" applyFont="1" applyFill="1" applyBorder="1" applyAlignment="1" applyProtection="1">
      <alignment horizontal="center"/>
      <protection/>
    </xf>
    <xf numFmtId="3" fontId="10" fillId="3" borderId="0" xfId="1" applyNumberFormat="1" applyFont="1" applyFill="1" applyBorder="1" applyAlignment="1" applyProtection="1">
      <alignment horizontal="center"/>
      <protection/>
    </xf>
    <xf numFmtId="3" fontId="9" fillId="3" borderId="10" xfId="1" applyNumberFormat="1" applyFont="1" applyFill="1" applyBorder="1" applyAlignment="1" applyProtection="1">
      <alignment horizontal="center"/>
      <protection/>
    </xf>
    <xf numFmtId="3" fontId="10" fillId="3" borderId="10" xfId="0" applyNumberFormat="1" applyFont="1" applyFill="1" applyBorder="1" applyAlignment="1" applyProtection="1">
      <alignment horizontal="center"/>
      <protection/>
    </xf>
    <xf numFmtId="3" fontId="2" fillId="3" borderId="136" xfId="4" applyNumberFormat="1" applyFont="1" applyFill="1" applyBorder="1" applyAlignment="1" applyProtection="1">
      <alignment horizontal="center"/>
      <protection/>
    </xf>
    <xf numFmtId="0" fontId="19" fillId="0" borderId="22" xfId="0" applyFont="1" applyBorder="1" applyAlignment="1">
      <alignment/>
    </xf>
    <xf numFmtId="4" fontId="19" fillId="3" borderId="14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" fontId="19" fillId="3" borderId="4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 applyProtection="1">
      <alignment/>
      <protection/>
    </xf>
    <xf numFmtId="0" fontId="19" fillId="0" borderId="21" xfId="0" applyFont="1" applyBorder="1" applyAlignment="1">
      <alignment/>
    </xf>
    <xf numFmtId="4" fontId="19" fillId="3" borderId="28" xfId="0" applyNumberFormat="1" applyFont="1" applyFill="1" applyBorder="1" applyAlignment="1">
      <alignment horizontal="center"/>
    </xf>
    <xf numFmtId="4" fontId="19" fillId="3" borderId="2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_x0000_Hypertextový odka" xfId="18"/>
    <cellStyle name="Currency" xfId="19"/>
    <cellStyle name="Percent" xfId="20"/>
    <cellStyle name="_x0000_Sledovaný hypertextový odk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5"/>
  <sheetViews>
    <sheetView zoomScale="60" zoomScaleNormal="60" workbookViewId="0" topLeftCell="AG1">
      <selection activeCell="AS2" sqref="AS2"/>
    </sheetView>
  </sheetViews>
  <sheetFormatPr defaultColWidth="9.140625" defaultRowHeight="12.75"/>
  <cols>
    <col min="1" max="1" width="3.7109375" style="0" customWidth="1"/>
    <col min="2" max="2" width="35.7109375" style="0" customWidth="1"/>
    <col min="3" max="3" width="15.7109375" style="0" customWidth="1"/>
    <col min="4" max="4" width="1.7109375" style="0" customWidth="1"/>
    <col min="5" max="5" width="9.7109375" style="0" customWidth="1"/>
    <col min="6" max="10" width="10.7109375" style="0" customWidth="1"/>
    <col min="11" max="17" width="9.7109375" style="0" customWidth="1"/>
    <col min="18" max="22" width="10.7109375" style="0" customWidth="1"/>
    <col min="23" max="30" width="9.7109375" style="0" customWidth="1"/>
    <col min="31" max="31" width="8.7109375" style="0" customWidth="1"/>
    <col min="32" max="32" width="10.7109375" style="0" customWidth="1"/>
    <col min="33" max="33" width="9.7109375" style="0" customWidth="1"/>
    <col min="34" max="39" width="10.7109375" style="0" customWidth="1"/>
    <col min="40" max="41" width="11.7109375" style="0" customWidth="1"/>
    <col min="42" max="44" width="10.7109375" style="0" customWidth="1"/>
    <col min="45" max="45" width="5.140625" style="0" customWidth="1"/>
    <col min="46" max="46" width="27.7109375" style="0" customWidth="1"/>
    <col min="47" max="47" width="15.7109375" style="0" customWidth="1"/>
    <col min="48" max="48" width="2.7109375" style="0" customWidth="1"/>
    <col min="49" max="49" width="13.7109375" style="0" customWidth="1"/>
    <col min="50" max="56" width="10.7109375" style="0" customWidth="1"/>
    <col min="57" max="57" width="12.7109375" style="0" customWidth="1"/>
    <col min="58" max="59" width="8.7109375" style="0" customWidth="1"/>
    <col min="60" max="60" width="10.7109375" style="0" customWidth="1"/>
    <col min="61" max="61" width="8.7109375" style="0" customWidth="1"/>
    <col min="62" max="62" width="11.7109375" style="0" customWidth="1"/>
    <col min="63" max="63" width="8.7109375" style="0" customWidth="1"/>
    <col min="64" max="65" width="12.7109375" style="0" customWidth="1"/>
    <col min="66" max="67" width="8.7109375" style="0" customWidth="1"/>
    <col min="68" max="69" width="11.7109375" style="0" customWidth="1"/>
    <col min="70" max="71" width="8.7109375" style="0" customWidth="1"/>
    <col min="72" max="72" width="12.7109375" style="0" customWidth="1"/>
    <col min="73" max="74" width="8.7109375" style="0" customWidth="1"/>
    <col min="75" max="75" width="11.7109375" style="0" customWidth="1"/>
    <col min="76" max="76" width="10.7109375" style="0" customWidth="1"/>
    <col min="77" max="77" width="8.7109375" style="0" customWidth="1"/>
    <col min="78" max="79" width="10.7109375" style="0" customWidth="1"/>
    <col min="80" max="80" width="12.7109375" style="0" customWidth="1"/>
    <col min="81" max="84" width="8.7109375" style="0" customWidth="1"/>
    <col min="85" max="85" width="10.8515625" style="0" customWidth="1"/>
    <col min="86" max="86" width="11.7109375" style="0" customWidth="1"/>
    <col min="87" max="87" width="9.7109375" style="0" customWidth="1"/>
    <col min="88" max="88" width="9.00390625" style="0" customWidth="1"/>
    <col min="89" max="89" width="13.7109375" style="0" customWidth="1"/>
    <col min="90" max="90" width="10.7109375" style="0" customWidth="1"/>
    <col min="91" max="91" width="13.7109375" style="0" customWidth="1"/>
    <col min="92" max="94" width="11.7109375" style="0" customWidth="1"/>
    <col min="95" max="96" width="8.7109375" style="0" customWidth="1"/>
    <col min="97" max="97" width="10.7109375" style="0" customWidth="1"/>
    <col min="98" max="98" width="12.7109375" style="0" customWidth="1"/>
    <col min="99" max="99" width="15.7109375" style="0" customWidth="1"/>
    <col min="100" max="102" width="10.7109375" style="0" customWidth="1"/>
    <col min="103" max="103" width="13.7109375" style="0" customWidth="1"/>
    <col min="104" max="104" width="10.7109375" style="0" customWidth="1"/>
    <col min="105" max="105" width="11.7109375" style="0" customWidth="1"/>
  </cols>
  <sheetData>
    <row r="1" spans="1:105" ht="15.75" customHeight="1">
      <c r="A1" s="110" t="s">
        <v>857</v>
      </c>
      <c r="B1" s="110"/>
      <c r="C1" s="72"/>
      <c r="D1" s="72"/>
      <c r="E1" s="73"/>
      <c r="F1" s="74"/>
      <c r="G1" s="74"/>
      <c r="H1" s="74"/>
      <c r="I1" s="74"/>
      <c r="J1" s="74"/>
      <c r="K1" s="74"/>
      <c r="L1" s="73"/>
      <c r="M1" s="74"/>
      <c r="N1" s="23"/>
      <c r="O1" s="24"/>
      <c r="P1" s="24"/>
      <c r="Q1" s="23"/>
      <c r="R1" s="23"/>
      <c r="S1" s="23"/>
      <c r="T1" s="21"/>
      <c r="U1" s="21"/>
      <c r="V1" s="21"/>
      <c r="W1" s="22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3"/>
      <c r="AN1" s="23"/>
      <c r="AO1" s="23"/>
      <c r="AP1" s="23"/>
      <c r="AQ1" s="23"/>
      <c r="AR1" s="23"/>
      <c r="AS1" s="110" t="s">
        <v>859</v>
      </c>
      <c r="AT1" s="110"/>
      <c r="AU1" s="72"/>
      <c r="AV1" s="72"/>
      <c r="AW1" s="73"/>
      <c r="AX1" s="74"/>
      <c r="AY1" s="74"/>
      <c r="AZ1" s="74"/>
      <c r="BA1" s="72"/>
      <c r="BB1" s="72"/>
      <c r="BC1" s="72"/>
      <c r="BD1" s="72"/>
      <c r="BE1" s="75"/>
      <c r="BF1" s="24"/>
      <c r="BG1" s="24"/>
      <c r="BH1" s="24"/>
      <c r="BI1" s="24"/>
      <c r="BJ1" s="24"/>
      <c r="BK1" s="24"/>
      <c r="BL1" s="21"/>
      <c r="BM1" s="25"/>
      <c r="BN1" s="24"/>
      <c r="BO1" s="24"/>
      <c r="BP1" s="24"/>
      <c r="BQ1" s="24"/>
      <c r="BR1" s="24"/>
      <c r="BS1" s="24"/>
      <c r="BT1" s="25"/>
      <c r="BU1" s="24"/>
      <c r="BV1" s="21"/>
      <c r="BW1" s="24"/>
      <c r="BX1" s="24"/>
      <c r="BY1" s="24"/>
      <c r="BZ1" s="24"/>
      <c r="CA1" s="24"/>
      <c r="CB1" s="25"/>
      <c r="CC1" s="24"/>
      <c r="CD1" s="24"/>
      <c r="CE1" s="24"/>
      <c r="CF1" s="24"/>
      <c r="CG1" s="24"/>
      <c r="CH1" s="25"/>
      <c r="CI1" s="24"/>
      <c r="CJ1" s="24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5"/>
      <c r="CW1" s="24"/>
      <c r="CX1" s="24"/>
      <c r="CY1" s="24"/>
      <c r="CZ1" s="24"/>
      <c r="DA1" s="21"/>
    </row>
    <row r="2" spans="1:105" ht="10.5" customHeight="1">
      <c r="A2" s="84" t="s">
        <v>0</v>
      </c>
      <c r="B2" s="130"/>
      <c r="C2" s="213" t="s">
        <v>313</v>
      </c>
      <c r="D2" s="26"/>
      <c r="E2" s="27" t="s">
        <v>1</v>
      </c>
      <c r="F2" s="28" t="s">
        <v>2</v>
      </c>
      <c r="G2" s="29" t="s">
        <v>3</v>
      </c>
      <c r="H2" s="30" t="s">
        <v>3</v>
      </c>
      <c r="I2" s="30" t="s">
        <v>3</v>
      </c>
      <c r="J2" s="30" t="s">
        <v>4</v>
      </c>
      <c r="K2" s="30" t="s">
        <v>5</v>
      </c>
      <c r="L2" s="31" t="s">
        <v>6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 t="s">
        <v>10</v>
      </c>
      <c r="W2" s="31" t="s">
        <v>16</v>
      </c>
      <c r="X2" s="32" t="s">
        <v>17</v>
      </c>
      <c r="Y2" s="32" t="s">
        <v>18</v>
      </c>
      <c r="Z2" s="32" t="s">
        <v>19</v>
      </c>
      <c r="AA2" s="32" t="s">
        <v>20</v>
      </c>
      <c r="AB2" s="32" t="s">
        <v>21</v>
      </c>
      <c r="AC2" s="32" t="s">
        <v>22</v>
      </c>
      <c r="AD2" s="32" t="s">
        <v>23</v>
      </c>
      <c r="AE2" s="32" t="s">
        <v>24</v>
      </c>
      <c r="AF2" s="32" t="s">
        <v>25</v>
      </c>
      <c r="AG2" s="32" t="s">
        <v>26</v>
      </c>
      <c r="AH2" s="32" t="s">
        <v>27</v>
      </c>
      <c r="AI2" s="32" t="s">
        <v>28</v>
      </c>
      <c r="AJ2" s="33" t="s">
        <v>29</v>
      </c>
      <c r="AK2" s="33" t="s">
        <v>30</v>
      </c>
      <c r="AL2" s="34" t="s">
        <v>31</v>
      </c>
      <c r="AM2" s="32" t="s">
        <v>32</v>
      </c>
      <c r="AN2" s="32" t="s">
        <v>33</v>
      </c>
      <c r="AO2" s="32" t="s">
        <v>34</v>
      </c>
      <c r="AP2" s="35" t="s">
        <v>841</v>
      </c>
      <c r="AQ2" s="211" t="s">
        <v>35</v>
      </c>
      <c r="AR2" s="411"/>
      <c r="AS2" s="130" t="s">
        <v>36</v>
      </c>
      <c r="AT2" s="130"/>
      <c r="AU2" s="213" t="s">
        <v>313</v>
      </c>
      <c r="AV2" s="36"/>
      <c r="AW2" s="37" t="s">
        <v>37</v>
      </c>
      <c r="AX2" s="104" t="s">
        <v>38</v>
      </c>
      <c r="AY2" s="104" t="s">
        <v>39</v>
      </c>
      <c r="AZ2" s="38" t="s">
        <v>40</v>
      </c>
      <c r="BA2" s="38" t="s">
        <v>41</v>
      </c>
      <c r="BB2" s="38" t="s">
        <v>42</v>
      </c>
      <c r="BC2" s="38" t="s">
        <v>43</v>
      </c>
      <c r="BD2" s="38" t="s">
        <v>44</v>
      </c>
      <c r="BE2" s="39" t="s">
        <v>45</v>
      </c>
      <c r="BF2" s="40" t="s">
        <v>46</v>
      </c>
      <c r="BG2" s="40" t="s">
        <v>47</v>
      </c>
      <c r="BH2" s="32" t="s">
        <v>48</v>
      </c>
      <c r="BI2" s="40" t="s">
        <v>49</v>
      </c>
      <c r="BJ2" s="40" t="s">
        <v>50</v>
      </c>
      <c r="BK2" s="220" t="s">
        <v>45</v>
      </c>
      <c r="BL2" s="217" t="s">
        <v>51</v>
      </c>
      <c r="BM2" s="214" t="s">
        <v>52</v>
      </c>
      <c r="BN2" s="40" t="s">
        <v>53</v>
      </c>
      <c r="BO2" s="40" t="s">
        <v>54</v>
      </c>
      <c r="BP2" s="40" t="s">
        <v>55</v>
      </c>
      <c r="BQ2" s="32" t="s">
        <v>56</v>
      </c>
      <c r="BR2" s="40" t="s">
        <v>57</v>
      </c>
      <c r="BS2" s="40" t="s">
        <v>58</v>
      </c>
      <c r="BT2" s="39" t="s">
        <v>59</v>
      </c>
      <c r="BU2" s="40" t="s">
        <v>60</v>
      </c>
      <c r="BV2" s="38" t="s">
        <v>61</v>
      </c>
      <c r="BW2" s="40" t="s">
        <v>62</v>
      </c>
      <c r="BX2" s="40" t="s">
        <v>63</v>
      </c>
      <c r="BY2" s="40" t="s">
        <v>64</v>
      </c>
      <c r="BZ2" s="40" t="s">
        <v>65</v>
      </c>
      <c r="CA2" s="32" t="s">
        <v>66</v>
      </c>
      <c r="CB2" s="39" t="s">
        <v>67</v>
      </c>
      <c r="CC2" s="40" t="s">
        <v>68</v>
      </c>
      <c r="CD2" s="40" t="s">
        <v>69</v>
      </c>
      <c r="CE2" s="40" t="s">
        <v>70</v>
      </c>
      <c r="CF2" s="40" t="s">
        <v>71</v>
      </c>
      <c r="CG2" s="40" t="s">
        <v>72</v>
      </c>
      <c r="CH2" s="39" t="s">
        <v>73</v>
      </c>
      <c r="CI2" s="40" t="s">
        <v>74</v>
      </c>
      <c r="CJ2" s="40" t="s">
        <v>74</v>
      </c>
      <c r="CK2" s="107" t="s">
        <v>75</v>
      </c>
      <c r="CL2" s="41" t="s">
        <v>76</v>
      </c>
      <c r="CM2" s="41" t="s">
        <v>77</v>
      </c>
      <c r="CN2" s="41" t="s">
        <v>78</v>
      </c>
      <c r="CO2" s="41" t="s">
        <v>79</v>
      </c>
      <c r="CP2" s="41" t="s">
        <v>80</v>
      </c>
      <c r="CQ2" s="41" t="s">
        <v>81</v>
      </c>
      <c r="CR2" s="41" t="s">
        <v>1</v>
      </c>
      <c r="CS2" s="41" t="s">
        <v>82</v>
      </c>
      <c r="CT2" s="41" t="s">
        <v>83</v>
      </c>
      <c r="CU2" s="41" t="s">
        <v>84</v>
      </c>
      <c r="CV2" s="41" t="s">
        <v>85</v>
      </c>
      <c r="CW2" s="40" t="s">
        <v>86</v>
      </c>
      <c r="CX2" s="40" t="s">
        <v>87</v>
      </c>
      <c r="CY2" s="40" t="s">
        <v>88</v>
      </c>
      <c r="CZ2" s="40" t="s">
        <v>89</v>
      </c>
      <c r="DA2" s="42" t="s">
        <v>90</v>
      </c>
    </row>
    <row r="3" spans="1:105" ht="10.5" customHeight="1">
      <c r="A3" s="85" t="s">
        <v>91</v>
      </c>
      <c r="B3" s="131"/>
      <c r="C3" s="326" t="s">
        <v>858</v>
      </c>
      <c r="D3" s="43"/>
      <c r="E3" s="44" t="s">
        <v>92</v>
      </c>
      <c r="F3" s="69" t="s">
        <v>93</v>
      </c>
      <c r="G3" s="69" t="s">
        <v>94</v>
      </c>
      <c r="H3" s="69" t="s">
        <v>95</v>
      </c>
      <c r="I3" s="69" t="s">
        <v>96</v>
      </c>
      <c r="J3" s="69" t="s">
        <v>97</v>
      </c>
      <c r="K3" s="69" t="s">
        <v>98</v>
      </c>
      <c r="L3" s="70" t="s">
        <v>99</v>
      </c>
      <c r="M3" s="71" t="s">
        <v>100</v>
      </c>
      <c r="N3" s="71" t="s">
        <v>101</v>
      </c>
      <c r="O3" s="71" t="s">
        <v>102</v>
      </c>
      <c r="P3" s="71" t="s">
        <v>103</v>
      </c>
      <c r="Q3" s="71" t="s">
        <v>104</v>
      </c>
      <c r="R3" s="71" t="s">
        <v>105</v>
      </c>
      <c r="S3" s="71" t="s">
        <v>106</v>
      </c>
      <c r="T3" s="71" t="s">
        <v>107</v>
      </c>
      <c r="U3" s="71" t="s">
        <v>108</v>
      </c>
      <c r="V3" s="71" t="s">
        <v>109</v>
      </c>
      <c r="W3" s="46" t="s">
        <v>110</v>
      </c>
      <c r="X3" s="45" t="s">
        <v>111</v>
      </c>
      <c r="Y3" s="45" t="s">
        <v>112</v>
      </c>
      <c r="Z3" s="45" t="s">
        <v>113</v>
      </c>
      <c r="AA3" s="45" t="s">
        <v>114</v>
      </c>
      <c r="AB3" s="45" t="s">
        <v>115</v>
      </c>
      <c r="AC3" s="45" t="s">
        <v>116</v>
      </c>
      <c r="AD3" s="45" t="s">
        <v>117</v>
      </c>
      <c r="AE3" s="45"/>
      <c r="AF3" s="45" t="s">
        <v>118</v>
      </c>
      <c r="AG3" s="45">
        <v>2322</v>
      </c>
      <c r="AH3" s="45" t="s">
        <v>119</v>
      </c>
      <c r="AI3" s="45" t="s">
        <v>120</v>
      </c>
      <c r="AJ3" s="47" t="s">
        <v>121</v>
      </c>
      <c r="AK3" s="47" t="s">
        <v>122</v>
      </c>
      <c r="AL3" s="46" t="s">
        <v>110</v>
      </c>
      <c r="AM3" s="45" t="s">
        <v>114</v>
      </c>
      <c r="AN3" s="45" t="s">
        <v>115</v>
      </c>
      <c r="AO3" s="45" t="s">
        <v>110</v>
      </c>
      <c r="AP3" s="48" t="s">
        <v>840</v>
      </c>
      <c r="AQ3" s="385" t="s">
        <v>124</v>
      </c>
      <c r="AR3" s="412"/>
      <c r="AS3" s="135" t="s">
        <v>91</v>
      </c>
      <c r="AT3" s="135"/>
      <c r="AU3" s="327" t="s">
        <v>858</v>
      </c>
      <c r="AV3" s="49"/>
      <c r="AW3" s="50" t="s">
        <v>125</v>
      </c>
      <c r="AX3" s="105"/>
      <c r="AY3" s="105">
        <v>5021</v>
      </c>
      <c r="AZ3" s="51" t="s">
        <v>126</v>
      </c>
      <c r="BA3" s="51" t="s">
        <v>127</v>
      </c>
      <c r="BB3" s="105" t="s">
        <v>127</v>
      </c>
      <c r="BC3" s="112" t="s">
        <v>128</v>
      </c>
      <c r="BD3" s="112" t="s">
        <v>129</v>
      </c>
      <c r="BE3" s="52"/>
      <c r="BF3" s="53"/>
      <c r="BG3" s="53"/>
      <c r="BH3" s="45" t="s">
        <v>130</v>
      </c>
      <c r="BI3" s="53"/>
      <c r="BJ3" s="54" t="s">
        <v>131</v>
      </c>
      <c r="BK3" s="221"/>
      <c r="BL3" s="218"/>
      <c r="BM3" s="215"/>
      <c r="BN3" s="53"/>
      <c r="BO3" s="53"/>
      <c r="BP3" s="53" t="s">
        <v>132</v>
      </c>
      <c r="BQ3" s="45" t="s">
        <v>133</v>
      </c>
      <c r="BR3" s="53"/>
      <c r="BS3" s="53" t="s">
        <v>132</v>
      </c>
      <c r="BT3" s="55" t="s">
        <v>111</v>
      </c>
      <c r="BU3" s="53" t="s">
        <v>134</v>
      </c>
      <c r="BV3" s="51"/>
      <c r="BW3" s="53" t="s">
        <v>135</v>
      </c>
      <c r="BX3" s="53" t="s">
        <v>136</v>
      </c>
      <c r="BY3" s="53" t="s">
        <v>137</v>
      </c>
      <c r="BZ3" s="53" t="s">
        <v>138</v>
      </c>
      <c r="CA3" s="45" t="s">
        <v>139</v>
      </c>
      <c r="CB3" s="55" t="s">
        <v>140</v>
      </c>
      <c r="CC3" s="53"/>
      <c r="CD3" s="53"/>
      <c r="CE3" s="53"/>
      <c r="CF3" s="53"/>
      <c r="CG3" s="53"/>
      <c r="CH3" s="55" t="s">
        <v>141</v>
      </c>
      <c r="CI3" s="53" t="s">
        <v>142</v>
      </c>
      <c r="CJ3" s="53" t="s">
        <v>143</v>
      </c>
      <c r="CK3" s="108" t="s">
        <v>144</v>
      </c>
      <c r="CL3" s="56" t="s">
        <v>145</v>
      </c>
      <c r="CM3" s="259" t="s">
        <v>146</v>
      </c>
      <c r="CN3" s="56" t="s">
        <v>121</v>
      </c>
      <c r="CO3" s="108" t="s">
        <v>147</v>
      </c>
      <c r="CP3" s="56" t="s">
        <v>148</v>
      </c>
      <c r="CQ3" s="56"/>
      <c r="CR3" s="56" t="s">
        <v>149</v>
      </c>
      <c r="CS3" s="56">
        <v>5410</v>
      </c>
      <c r="CT3" s="57" t="s">
        <v>148</v>
      </c>
      <c r="CU3" s="56" t="s">
        <v>150</v>
      </c>
      <c r="CV3" s="56"/>
      <c r="CW3" s="53"/>
      <c r="CX3" s="53"/>
      <c r="CY3" s="53" t="s">
        <v>151</v>
      </c>
      <c r="CZ3" s="53" t="s">
        <v>152</v>
      </c>
      <c r="DA3" s="58"/>
    </row>
    <row r="4" spans="1:105" ht="12" customHeight="1" thickBot="1">
      <c r="A4" s="86" t="s">
        <v>153</v>
      </c>
      <c r="B4" s="132"/>
      <c r="C4" s="26" t="s">
        <v>154</v>
      </c>
      <c r="D4" s="26"/>
      <c r="E4" s="59" t="s">
        <v>155</v>
      </c>
      <c r="F4" s="96">
        <v>1111</v>
      </c>
      <c r="G4" s="96">
        <v>1112</v>
      </c>
      <c r="H4" s="96">
        <v>1121</v>
      </c>
      <c r="I4" s="96">
        <v>1122</v>
      </c>
      <c r="J4" s="96">
        <v>1211</v>
      </c>
      <c r="K4" s="96">
        <v>1511</v>
      </c>
      <c r="L4" s="60" t="s">
        <v>156</v>
      </c>
      <c r="M4" s="97">
        <v>1311</v>
      </c>
      <c r="N4" s="97">
        <v>1333</v>
      </c>
      <c r="O4" s="97">
        <v>1332</v>
      </c>
      <c r="P4" s="97">
        <v>1337</v>
      </c>
      <c r="Q4" s="97">
        <v>1341</v>
      </c>
      <c r="R4" s="97">
        <v>1342</v>
      </c>
      <c r="S4" s="97">
        <v>1343</v>
      </c>
      <c r="T4" s="97">
        <v>1344</v>
      </c>
      <c r="U4" s="97">
        <v>1345</v>
      </c>
      <c r="V4" s="97">
        <v>1347</v>
      </c>
      <c r="W4" s="60" t="s">
        <v>157</v>
      </c>
      <c r="X4" s="97">
        <v>2111</v>
      </c>
      <c r="Y4" s="97">
        <v>2111</v>
      </c>
      <c r="Z4" s="97">
        <v>2112</v>
      </c>
      <c r="AA4" s="97">
        <v>2131</v>
      </c>
      <c r="AB4" s="268" t="s">
        <v>158</v>
      </c>
      <c r="AC4" s="97">
        <v>2141</v>
      </c>
      <c r="AD4" s="97">
        <v>2142</v>
      </c>
      <c r="AE4" s="97">
        <v>2210</v>
      </c>
      <c r="AF4" s="97">
        <v>2310</v>
      </c>
      <c r="AG4" s="97" t="s">
        <v>159</v>
      </c>
      <c r="AH4" s="97" t="s">
        <v>160</v>
      </c>
      <c r="AI4" s="404">
        <v>2460.2412</v>
      </c>
      <c r="AJ4" s="97" t="s">
        <v>161</v>
      </c>
      <c r="AK4" s="47"/>
      <c r="AL4" s="60" t="s">
        <v>162</v>
      </c>
      <c r="AM4" s="97">
        <v>3111</v>
      </c>
      <c r="AN4" s="97">
        <v>3112</v>
      </c>
      <c r="AO4" s="97" t="s">
        <v>163</v>
      </c>
      <c r="AP4" s="48" t="s">
        <v>123</v>
      </c>
      <c r="AQ4" s="212" t="s">
        <v>837</v>
      </c>
      <c r="AR4" s="411"/>
      <c r="AS4" s="132" t="s">
        <v>153</v>
      </c>
      <c r="AT4" s="132"/>
      <c r="AU4" s="26" t="s">
        <v>154</v>
      </c>
      <c r="AV4" s="61"/>
      <c r="AW4" s="62" t="s">
        <v>164</v>
      </c>
      <c r="AX4" s="106">
        <v>5011</v>
      </c>
      <c r="AY4" s="106">
        <v>5023</v>
      </c>
      <c r="AZ4" s="63" t="s">
        <v>165</v>
      </c>
      <c r="BA4" s="63">
        <v>5031</v>
      </c>
      <c r="BB4" s="106">
        <v>5032</v>
      </c>
      <c r="BC4" s="61">
        <v>5038</v>
      </c>
      <c r="BD4" s="61">
        <v>5039</v>
      </c>
      <c r="BE4" s="64">
        <v>513</v>
      </c>
      <c r="BF4" s="65">
        <v>5131</v>
      </c>
      <c r="BG4" s="65">
        <v>5132</v>
      </c>
      <c r="BH4" s="97">
        <v>5136</v>
      </c>
      <c r="BI4" s="65">
        <v>5137</v>
      </c>
      <c r="BJ4" s="65">
        <v>5138</v>
      </c>
      <c r="BK4" s="222">
        <v>5139</v>
      </c>
      <c r="BL4" s="219">
        <v>514</v>
      </c>
      <c r="BM4" s="216">
        <v>515</v>
      </c>
      <c r="BN4" s="97">
        <v>5151</v>
      </c>
      <c r="BO4" s="65">
        <v>5153</v>
      </c>
      <c r="BP4" s="65">
        <v>5154</v>
      </c>
      <c r="BQ4" s="97">
        <v>5155</v>
      </c>
      <c r="BR4" s="65">
        <v>5156</v>
      </c>
      <c r="BS4" s="65">
        <v>5159</v>
      </c>
      <c r="BT4" s="64">
        <v>516</v>
      </c>
      <c r="BU4" s="65">
        <v>5161</v>
      </c>
      <c r="BV4" s="63">
        <v>5162</v>
      </c>
      <c r="BW4" s="65">
        <v>5163</v>
      </c>
      <c r="BX4" s="65">
        <v>5166</v>
      </c>
      <c r="BY4" s="65">
        <v>5167</v>
      </c>
      <c r="BZ4" s="65">
        <v>5168</v>
      </c>
      <c r="CA4" s="97">
        <v>5169</v>
      </c>
      <c r="CB4" s="64">
        <v>517</v>
      </c>
      <c r="CC4" s="65">
        <v>5171</v>
      </c>
      <c r="CD4" s="65">
        <v>5172</v>
      </c>
      <c r="CE4" s="65">
        <v>5173</v>
      </c>
      <c r="CF4" s="65">
        <v>5175</v>
      </c>
      <c r="CG4" s="65">
        <v>5178</v>
      </c>
      <c r="CH4" s="64">
        <v>518</v>
      </c>
      <c r="CI4" s="65" t="s">
        <v>166</v>
      </c>
      <c r="CJ4" s="65">
        <v>5182</v>
      </c>
      <c r="CK4" s="109">
        <v>519</v>
      </c>
      <c r="CL4" s="66">
        <v>5193</v>
      </c>
      <c r="CM4" s="262" t="s">
        <v>167</v>
      </c>
      <c r="CN4" s="66">
        <v>522</v>
      </c>
      <c r="CO4" s="109">
        <v>5349</v>
      </c>
      <c r="CP4" s="66">
        <v>536</v>
      </c>
      <c r="CQ4" s="66">
        <v>5361</v>
      </c>
      <c r="CR4" s="66">
        <v>5366</v>
      </c>
      <c r="CS4" s="66">
        <v>5499</v>
      </c>
      <c r="CT4" s="66" t="s">
        <v>168</v>
      </c>
      <c r="CU4" s="405">
        <v>5660.5613</v>
      </c>
      <c r="CV4" s="66">
        <v>61</v>
      </c>
      <c r="CW4" s="65">
        <v>612</v>
      </c>
      <c r="CX4" s="65">
        <v>611</v>
      </c>
      <c r="CY4" s="65" t="s">
        <v>169</v>
      </c>
      <c r="CZ4" s="65" t="s">
        <v>170</v>
      </c>
      <c r="DA4" s="67">
        <v>8</v>
      </c>
    </row>
    <row r="5" spans="1:139" ht="12.75" customHeight="1" thickBot="1">
      <c r="A5" s="322" t="s">
        <v>855</v>
      </c>
      <c r="B5" s="323"/>
      <c r="C5" s="423">
        <f>SUM(E5,L5,W5,AJ5,AK5,AL5,AP5,AQ5)</f>
        <v>48620</v>
      </c>
      <c r="D5" s="324"/>
      <c r="E5" s="428">
        <f aca="true" t="shared" si="0" ref="E5:AQ5">SUM(E7,E10,E13,E21,E26,E37,E42,E57,E59)</f>
        <v>17932</v>
      </c>
      <c r="F5" s="429">
        <f t="shared" si="0"/>
        <v>4200</v>
      </c>
      <c r="G5" s="430">
        <f t="shared" si="0"/>
        <v>1000</v>
      </c>
      <c r="H5" s="429">
        <f t="shared" si="0"/>
        <v>4000</v>
      </c>
      <c r="I5" s="431">
        <f t="shared" si="0"/>
        <v>1232</v>
      </c>
      <c r="J5" s="431">
        <f t="shared" si="0"/>
        <v>6500</v>
      </c>
      <c r="K5" s="431">
        <f t="shared" si="0"/>
        <v>1000</v>
      </c>
      <c r="L5" s="432">
        <f t="shared" si="0"/>
        <v>2266</v>
      </c>
      <c r="M5" s="430">
        <f t="shared" si="0"/>
        <v>300</v>
      </c>
      <c r="N5" s="429">
        <f t="shared" si="0"/>
        <v>450</v>
      </c>
      <c r="O5" s="429">
        <f t="shared" si="0"/>
        <v>0</v>
      </c>
      <c r="P5" s="429">
        <f t="shared" si="0"/>
        <v>1000</v>
      </c>
      <c r="Q5" s="429">
        <f t="shared" si="0"/>
        <v>40</v>
      </c>
      <c r="R5" s="429">
        <f t="shared" si="0"/>
        <v>25</v>
      </c>
      <c r="S5" s="429">
        <f t="shared" si="0"/>
        <v>138</v>
      </c>
      <c r="T5" s="429">
        <f t="shared" si="0"/>
        <v>3</v>
      </c>
      <c r="U5" s="429">
        <f t="shared" si="0"/>
        <v>10</v>
      </c>
      <c r="V5" s="429">
        <f t="shared" si="0"/>
        <v>300</v>
      </c>
      <c r="W5" s="432">
        <f t="shared" si="0"/>
        <v>12451</v>
      </c>
      <c r="X5" s="430">
        <f t="shared" si="0"/>
        <v>3682</v>
      </c>
      <c r="Y5" s="429">
        <f t="shared" si="0"/>
        <v>130</v>
      </c>
      <c r="Z5" s="429">
        <f t="shared" si="0"/>
        <v>30</v>
      </c>
      <c r="AA5" s="429">
        <f t="shared" si="0"/>
        <v>95</v>
      </c>
      <c r="AB5" s="429">
        <f t="shared" si="0"/>
        <v>7896</v>
      </c>
      <c r="AC5" s="429">
        <f t="shared" si="0"/>
        <v>32</v>
      </c>
      <c r="AD5" s="429">
        <f t="shared" si="0"/>
        <v>0</v>
      </c>
      <c r="AE5" s="429">
        <f t="shared" si="0"/>
        <v>46</v>
      </c>
      <c r="AF5" s="429">
        <f t="shared" si="0"/>
        <v>0</v>
      </c>
      <c r="AG5" s="429">
        <f t="shared" si="0"/>
        <v>35</v>
      </c>
      <c r="AH5" s="429">
        <f t="shared" si="0"/>
        <v>5</v>
      </c>
      <c r="AI5" s="429">
        <f t="shared" si="0"/>
        <v>500</v>
      </c>
      <c r="AJ5" s="433">
        <f t="shared" si="0"/>
        <v>2619</v>
      </c>
      <c r="AK5" s="434">
        <f t="shared" si="0"/>
        <v>0</v>
      </c>
      <c r="AL5" s="432">
        <f t="shared" si="0"/>
        <v>0</v>
      </c>
      <c r="AM5" s="430">
        <f t="shared" si="0"/>
        <v>0</v>
      </c>
      <c r="AN5" s="429">
        <f t="shared" si="0"/>
        <v>0</v>
      </c>
      <c r="AO5" s="431">
        <f t="shared" si="0"/>
        <v>0</v>
      </c>
      <c r="AP5" s="432">
        <f t="shared" si="0"/>
        <v>106</v>
      </c>
      <c r="AQ5" s="435">
        <f t="shared" si="0"/>
        <v>13246</v>
      </c>
      <c r="AR5" s="413"/>
      <c r="AS5" s="410" t="s">
        <v>855</v>
      </c>
      <c r="AT5" s="323"/>
      <c r="AU5" s="423">
        <f>SUM(AW5,BE5,BL5,BT5,BM5,CB5,CH5,CK5,CN5,CO5,CP5,CS5,CT5,CU5,CV5,CY5,CZ5,DA5)</f>
        <v>48620</v>
      </c>
      <c r="AV5" s="325"/>
      <c r="AW5" s="482">
        <f aca="true" t="shared" si="1" ref="AW5:CB5">SUM(AW7,AW10,AW13,AW21,AW26,AW37,AW42,AW57,AW59)</f>
        <v>13233</v>
      </c>
      <c r="AX5" s="483">
        <f t="shared" si="1"/>
        <v>8350</v>
      </c>
      <c r="AY5" s="483">
        <f t="shared" si="1"/>
        <v>1414</v>
      </c>
      <c r="AZ5" s="483">
        <f t="shared" si="1"/>
        <v>0</v>
      </c>
      <c r="BA5" s="484">
        <f t="shared" si="1"/>
        <v>2557</v>
      </c>
      <c r="BB5" s="485">
        <f t="shared" si="1"/>
        <v>872</v>
      </c>
      <c r="BC5" s="486">
        <f t="shared" si="1"/>
        <v>40</v>
      </c>
      <c r="BD5" s="486">
        <f t="shared" si="1"/>
        <v>0</v>
      </c>
      <c r="BE5" s="487">
        <f t="shared" si="1"/>
        <v>2850</v>
      </c>
      <c r="BF5" s="483">
        <f t="shared" si="1"/>
        <v>0</v>
      </c>
      <c r="BG5" s="483">
        <f t="shared" si="1"/>
        <v>146</v>
      </c>
      <c r="BH5" s="483">
        <f t="shared" si="1"/>
        <v>67</v>
      </c>
      <c r="BI5" s="483">
        <f t="shared" si="1"/>
        <v>199</v>
      </c>
      <c r="BJ5" s="483">
        <f t="shared" si="1"/>
        <v>14</v>
      </c>
      <c r="BK5" s="488">
        <f t="shared" si="1"/>
        <v>2424</v>
      </c>
      <c r="BL5" s="489">
        <f t="shared" si="1"/>
        <v>600</v>
      </c>
      <c r="BM5" s="490">
        <f t="shared" si="1"/>
        <v>6134</v>
      </c>
      <c r="BN5" s="486">
        <f t="shared" si="1"/>
        <v>859</v>
      </c>
      <c r="BO5" s="483">
        <f t="shared" si="1"/>
        <v>484</v>
      </c>
      <c r="BP5" s="483">
        <f t="shared" si="1"/>
        <v>1163</v>
      </c>
      <c r="BQ5" s="483">
        <f t="shared" si="1"/>
        <v>13</v>
      </c>
      <c r="BR5" s="483">
        <f t="shared" si="1"/>
        <v>741</v>
      </c>
      <c r="BS5" s="483">
        <f t="shared" si="1"/>
        <v>2874</v>
      </c>
      <c r="BT5" s="487">
        <f t="shared" si="1"/>
        <v>5569</v>
      </c>
      <c r="BU5" s="483">
        <f t="shared" si="1"/>
        <v>98</v>
      </c>
      <c r="BV5" s="483">
        <f t="shared" si="1"/>
        <v>296</v>
      </c>
      <c r="BW5" s="483">
        <f t="shared" si="1"/>
        <v>629</v>
      </c>
      <c r="BX5" s="483">
        <f t="shared" si="1"/>
        <v>230</v>
      </c>
      <c r="BY5" s="484">
        <f t="shared" si="1"/>
        <v>100</v>
      </c>
      <c r="BZ5" s="491">
        <f t="shared" si="1"/>
        <v>141</v>
      </c>
      <c r="CA5" s="483">
        <f t="shared" si="1"/>
        <v>4075</v>
      </c>
      <c r="CB5" s="487">
        <f t="shared" si="1"/>
        <v>721</v>
      </c>
      <c r="CC5" s="484">
        <f aca="true" t="shared" si="2" ref="CC5:DA5">SUM(CC7,CC10,CC13,CC21,CC26,CC37,CC42,CC57,CC59)</f>
        <v>579</v>
      </c>
      <c r="CD5" s="485">
        <f t="shared" si="2"/>
        <v>25</v>
      </c>
      <c r="CE5" s="485">
        <f t="shared" si="2"/>
        <v>38</v>
      </c>
      <c r="CF5" s="485">
        <f t="shared" si="2"/>
        <v>79</v>
      </c>
      <c r="CG5" s="486">
        <f t="shared" si="2"/>
        <v>0</v>
      </c>
      <c r="CH5" s="487">
        <f t="shared" si="2"/>
        <v>0</v>
      </c>
      <c r="CI5" s="485">
        <f t="shared" si="2"/>
        <v>0</v>
      </c>
      <c r="CJ5" s="485">
        <f t="shared" si="2"/>
        <v>0</v>
      </c>
      <c r="CK5" s="492">
        <f t="shared" si="2"/>
        <v>173</v>
      </c>
      <c r="CL5" s="491">
        <f t="shared" si="2"/>
        <v>150</v>
      </c>
      <c r="CM5" s="485">
        <f t="shared" si="2"/>
        <v>23</v>
      </c>
      <c r="CN5" s="493">
        <f t="shared" si="2"/>
        <v>215</v>
      </c>
      <c r="CO5" s="487">
        <f t="shared" si="2"/>
        <v>210</v>
      </c>
      <c r="CP5" s="487">
        <f t="shared" si="2"/>
        <v>1527</v>
      </c>
      <c r="CQ5" s="484">
        <f t="shared" si="2"/>
        <v>190</v>
      </c>
      <c r="CR5" s="485">
        <f t="shared" si="2"/>
        <v>1337</v>
      </c>
      <c r="CS5" s="494">
        <f t="shared" si="2"/>
        <v>50</v>
      </c>
      <c r="CT5" s="487">
        <f t="shared" si="2"/>
        <v>16163</v>
      </c>
      <c r="CU5" s="487">
        <f t="shared" si="2"/>
        <v>540</v>
      </c>
      <c r="CV5" s="487">
        <f t="shared" si="2"/>
        <v>0</v>
      </c>
      <c r="CW5" s="483">
        <f t="shared" si="2"/>
        <v>0</v>
      </c>
      <c r="CX5" s="483">
        <f t="shared" si="2"/>
        <v>0</v>
      </c>
      <c r="CY5" s="487">
        <f t="shared" si="2"/>
        <v>0</v>
      </c>
      <c r="CZ5" s="487">
        <f t="shared" si="2"/>
        <v>0</v>
      </c>
      <c r="DA5" s="495">
        <f t="shared" si="2"/>
        <v>635</v>
      </c>
      <c r="DB5" s="10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05" ht="6" customHeight="1" thickBot="1">
      <c r="A6" s="87"/>
      <c r="B6" s="133"/>
      <c r="C6" s="424"/>
      <c r="D6" s="234"/>
      <c r="E6" s="436"/>
      <c r="F6" s="437"/>
      <c r="G6" s="438"/>
      <c r="H6" s="437"/>
      <c r="I6" s="439"/>
      <c r="J6" s="439"/>
      <c r="K6" s="439"/>
      <c r="L6" s="436"/>
      <c r="M6" s="438"/>
      <c r="N6" s="437"/>
      <c r="O6" s="437"/>
      <c r="P6" s="439"/>
      <c r="Q6" s="437"/>
      <c r="R6" s="437"/>
      <c r="S6" s="437"/>
      <c r="T6" s="437"/>
      <c r="U6" s="439"/>
      <c r="V6" s="437"/>
      <c r="W6" s="436"/>
      <c r="X6" s="438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7"/>
      <c r="AJ6" s="440"/>
      <c r="AK6" s="441"/>
      <c r="AL6" s="436"/>
      <c r="AM6" s="438"/>
      <c r="AN6" s="437"/>
      <c r="AO6" s="442"/>
      <c r="AP6" s="436"/>
      <c r="AQ6" s="443"/>
      <c r="AR6" s="414"/>
      <c r="AS6" s="136"/>
      <c r="AT6" s="136"/>
      <c r="AU6" s="424"/>
      <c r="AV6" s="68"/>
      <c r="AW6" s="496"/>
      <c r="AX6" s="441"/>
      <c r="AY6" s="441"/>
      <c r="AZ6" s="441"/>
      <c r="BA6" s="441"/>
      <c r="BB6" s="441"/>
      <c r="BC6" s="441"/>
      <c r="BD6" s="441"/>
      <c r="BE6" s="497"/>
      <c r="BF6" s="441"/>
      <c r="BG6" s="441"/>
      <c r="BH6" s="441"/>
      <c r="BI6" s="441"/>
      <c r="BJ6" s="441"/>
      <c r="BK6" s="498"/>
      <c r="BL6" s="499"/>
      <c r="BM6" s="497"/>
      <c r="BN6" s="441"/>
      <c r="BO6" s="441"/>
      <c r="BP6" s="441"/>
      <c r="BQ6" s="441"/>
      <c r="BR6" s="441"/>
      <c r="BS6" s="441"/>
      <c r="BT6" s="497"/>
      <c r="BU6" s="441"/>
      <c r="BV6" s="441"/>
      <c r="BW6" s="441"/>
      <c r="BX6" s="441"/>
      <c r="BY6" s="441"/>
      <c r="BZ6" s="441"/>
      <c r="CA6" s="441"/>
      <c r="CB6" s="497"/>
      <c r="CC6" s="441"/>
      <c r="CD6" s="441"/>
      <c r="CE6" s="441"/>
      <c r="CF6" s="441"/>
      <c r="CG6" s="441"/>
      <c r="CH6" s="497"/>
      <c r="CI6" s="441"/>
      <c r="CJ6" s="441"/>
      <c r="CK6" s="497"/>
      <c r="CL6" s="497"/>
      <c r="CM6" s="497"/>
      <c r="CN6" s="497"/>
      <c r="CO6" s="497"/>
      <c r="CP6" s="497"/>
      <c r="CQ6" s="497"/>
      <c r="CR6" s="497"/>
      <c r="CS6" s="497"/>
      <c r="CT6" s="497"/>
      <c r="CU6" s="497"/>
      <c r="CV6" s="497"/>
      <c r="CW6" s="441"/>
      <c r="CX6" s="441"/>
      <c r="CY6" s="441"/>
      <c r="CZ6" s="441"/>
      <c r="DA6" s="500"/>
    </row>
    <row r="7" spans="1:105" ht="12" customHeight="1" thickBot="1">
      <c r="A7" s="98" t="s">
        <v>171</v>
      </c>
      <c r="B7" s="134"/>
      <c r="C7" s="425">
        <f aca="true" t="shared" si="3" ref="C7:C38">SUM(E7,L7,W7,AJ7,AK7,AL7,AP7,AQ7)</f>
        <v>450</v>
      </c>
      <c r="D7" s="234"/>
      <c r="E7" s="444">
        <f aca="true" t="shared" si="4" ref="E7:AQ7">SUM(E8:E9)</f>
        <v>0</v>
      </c>
      <c r="F7" s="445">
        <f t="shared" si="4"/>
        <v>0</v>
      </c>
      <c r="G7" s="445">
        <f t="shared" si="4"/>
        <v>0</v>
      </c>
      <c r="H7" s="445">
        <f t="shared" si="4"/>
        <v>0</v>
      </c>
      <c r="I7" s="445">
        <f t="shared" si="4"/>
        <v>0</v>
      </c>
      <c r="J7" s="445">
        <f t="shared" si="4"/>
        <v>0</v>
      </c>
      <c r="K7" s="445">
        <f t="shared" si="4"/>
        <v>0</v>
      </c>
      <c r="L7" s="446">
        <f t="shared" si="4"/>
        <v>450</v>
      </c>
      <c r="M7" s="447">
        <f t="shared" si="4"/>
        <v>0</v>
      </c>
      <c r="N7" s="447">
        <f t="shared" si="4"/>
        <v>450</v>
      </c>
      <c r="O7" s="447">
        <f t="shared" si="4"/>
        <v>0</v>
      </c>
      <c r="P7" s="447">
        <f t="shared" si="4"/>
        <v>0</v>
      </c>
      <c r="Q7" s="447">
        <f t="shared" si="4"/>
        <v>0</v>
      </c>
      <c r="R7" s="447">
        <f t="shared" si="4"/>
        <v>0</v>
      </c>
      <c r="S7" s="447">
        <f t="shared" si="4"/>
        <v>0</v>
      </c>
      <c r="T7" s="447">
        <f t="shared" si="4"/>
        <v>0</v>
      </c>
      <c r="U7" s="447">
        <f t="shared" si="4"/>
        <v>0</v>
      </c>
      <c r="V7" s="447">
        <f t="shared" si="4"/>
        <v>0</v>
      </c>
      <c r="W7" s="446">
        <f t="shared" si="4"/>
        <v>0</v>
      </c>
      <c r="X7" s="447">
        <f t="shared" si="4"/>
        <v>0</v>
      </c>
      <c r="Y7" s="447">
        <f t="shared" si="4"/>
        <v>0</v>
      </c>
      <c r="Z7" s="447">
        <f t="shared" si="4"/>
        <v>0</v>
      </c>
      <c r="AA7" s="447">
        <f t="shared" si="4"/>
        <v>0</v>
      </c>
      <c r="AB7" s="447">
        <f t="shared" si="4"/>
        <v>0</v>
      </c>
      <c r="AC7" s="447">
        <f t="shared" si="4"/>
        <v>0</v>
      </c>
      <c r="AD7" s="447">
        <f t="shared" si="4"/>
        <v>0</v>
      </c>
      <c r="AE7" s="447">
        <f t="shared" si="4"/>
        <v>0</v>
      </c>
      <c r="AF7" s="447">
        <f t="shared" si="4"/>
        <v>0</v>
      </c>
      <c r="AG7" s="447">
        <f t="shared" si="4"/>
        <v>0</v>
      </c>
      <c r="AH7" s="447">
        <f t="shared" si="4"/>
        <v>0</v>
      </c>
      <c r="AI7" s="447">
        <f t="shared" si="4"/>
        <v>0</v>
      </c>
      <c r="AJ7" s="448">
        <f t="shared" si="4"/>
        <v>0</v>
      </c>
      <c r="AK7" s="446">
        <f t="shared" si="4"/>
        <v>0</v>
      </c>
      <c r="AL7" s="446">
        <f t="shared" si="4"/>
        <v>0</v>
      </c>
      <c r="AM7" s="447">
        <f t="shared" si="4"/>
        <v>0</v>
      </c>
      <c r="AN7" s="447">
        <f t="shared" si="4"/>
        <v>0</v>
      </c>
      <c r="AO7" s="449">
        <f t="shared" si="4"/>
        <v>0</v>
      </c>
      <c r="AP7" s="446">
        <f t="shared" si="4"/>
        <v>0</v>
      </c>
      <c r="AQ7" s="450">
        <f t="shared" si="4"/>
        <v>0</v>
      </c>
      <c r="AR7" s="415"/>
      <c r="AS7" s="134" t="s">
        <v>171</v>
      </c>
      <c r="AT7" s="134"/>
      <c r="AU7" s="425">
        <f aca="true" t="shared" si="5" ref="AU7:AU38">SUM(AW7,BE7,BL7,BT7,BM7,CB7,CH7,CK7,CN7,CO7,CP7,CS7,CT7,CU7,CV7,CY7,CZ7,DA7)</f>
        <v>121</v>
      </c>
      <c r="AV7" s="229"/>
      <c r="AW7" s="501">
        <f aca="true" t="shared" si="6" ref="AW7:CB7">SUM(AW8:AW9)</f>
        <v>13</v>
      </c>
      <c r="AX7" s="447">
        <f t="shared" si="6"/>
        <v>0</v>
      </c>
      <c r="AY7" s="447">
        <f t="shared" si="6"/>
        <v>13</v>
      </c>
      <c r="AZ7" s="447">
        <f t="shared" si="6"/>
        <v>0</v>
      </c>
      <c r="BA7" s="447">
        <f t="shared" si="6"/>
        <v>0</v>
      </c>
      <c r="BB7" s="447">
        <f t="shared" si="6"/>
        <v>0</v>
      </c>
      <c r="BC7" s="447">
        <f t="shared" si="6"/>
        <v>0</v>
      </c>
      <c r="BD7" s="447">
        <f t="shared" si="6"/>
        <v>0</v>
      </c>
      <c r="BE7" s="446">
        <f t="shared" si="6"/>
        <v>20</v>
      </c>
      <c r="BF7" s="447">
        <f t="shared" si="6"/>
        <v>0</v>
      </c>
      <c r="BG7" s="447">
        <f t="shared" si="6"/>
        <v>0</v>
      </c>
      <c r="BH7" s="447">
        <f t="shared" si="6"/>
        <v>0</v>
      </c>
      <c r="BI7" s="447">
        <f t="shared" si="6"/>
        <v>0</v>
      </c>
      <c r="BJ7" s="447">
        <f t="shared" si="6"/>
        <v>0</v>
      </c>
      <c r="BK7" s="502">
        <f t="shared" si="6"/>
        <v>20</v>
      </c>
      <c r="BL7" s="446">
        <f t="shared" si="6"/>
        <v>0</v>
      </c>
      <c r="BM7" s="444">
        <f t="shared" si="6"/>
        <v>20</v>
      </c>
      <c r="BN7" s="447">
        <f t="shared" si="6"/>
        <v>0</v>
      </c>
      <c r="BO7" s="447">
        <f t="shared" si="6"/>
        <v>0</v>
      </c>
      <c r="BP7" s="447">
        <f t="shared" si="6"/>
        <v>0</v>
      </c>
      <c r="BQ7" s="447">
        <f t="shared" si="6"/>
        <v>0</v>
      </c>
      <c r="BR7" s="447">
        <f t="shared" si="6"/>
        <v>20</v>
      </c>
      <c r="BS7" s="447">
        <f t="shared" si="6"/>
        <v>0</v>
      </c>
      <c r="BT7" s="446">
        <f t="shared" si="6"/>
        <v>28</v>
      </c>
      <c r="BU7" s="447">
        <f t="shared" si="6"/>
        <v>0</v>
      </c>
      <c r="BV7" s="447">
        <f t="shared" si="6"/>
        <v>0</v>
      </c>
      <c r="BW7" s="447">
        <f t="shared" si="6"/>
        <v>0</v>
      </c>
      <c r="BX7" s="447">
        <f t="shared" si="6"/>
        <v>0</v>
      </c>
      <c r="BY7" s="447">
        <f t="shared" si="6"/>
        <v>0</v>
      </c>
      <c r="BZ7" s="447">
        <f t="shared" si="6"/>
        <v>0</v>
      </c>
      <c r="CA7" s="447">
        <f t="shared" si="6"/>
        <v>28</v>
      </c>
      <c r="CB7" s="446">
        <f t="shared" si="6"/>
        <v>5</v>
      </c>
      <c r="CC7" s="447">
        <f aca="true" t="shared" si="7" ref="CC7:DA7">SUM(CC8:CC9)</f>
        <v>5</v>
      </c>
      <c r="CD7" s="447">
        <f t="shared" si="7"/>
        <v>0</v>
      </c>
      <c r="CE7" s="447">
        <f t="shared" si="7"/>
        <v>0</v>
      </c>
      <c r="CF7" s="447">
        <f t="shared" si="7"/>
        <v>0</v>
      </c>
      <c r="CG7" s="447">
        <f t="shared" si="7"/>
        <v>0</v>
      </c>
      <c r="CH7" s="446">
        <f t="shared" si="7"/>
        <v>0</v>
      </c>
      <c r="CI7" s="447">
        <f t="shared" si="7"/>
        <v>0</v>
      </c>
      <c r="CJ7" s="447">
        <f t="shared" si="7"/>
        <v>0</v>
      </c>
      <c r="CK7" s="446">
        <f t="shared" si="7"/>
        <v>0</v>
      </c>
      <c r="CL7" s="446">
        <f t="shared" si="7"/>
        <v>0</v>
      </c>
      <c r="CM7" s="446">
        <f t="shared" si="7"/>
        <v>0</v>
      </c>
      <c r="CN7" s="446">
        <f t="shared" si="7"/>
        <v>0</v>
      </c>
      <c r="CO7" s="446">
        <f t="shared" si="7"/>
        <v>0</v>
      </c>
      <c r="CP7" s="446">
        <f t="shared" si="7"/>
        <v>35</v>
      </c>
      <c r="CQ7" s="446">
        <f t="shared" si="7"/>
        <v>0</v>
      </c>
      <c r="CR7" s="446">
        <f t="shared" si="7"/>
        <v>35</v>
      </c>
      <c r="CS7" s="446">
        <f t="shared" si="7"/>
        <v>0</v>
      </c>
      <c r="CT7" s="446">
        <f t="shared" si="7"/>
        <v>0</v>
      </c>
      <c r="CU7" s="446">
        <f t="shared" si="7"/>
        <v>0</v>
      </c>
      <c r="CV7" s="446">
        <f t="shared" si="7"/>
        <v>0</v>
      </c>
      <c r="CW7" s="447">
        <f t="shared" si="7"/>
        <v>0</v>
      </c>
      <c r="CX7" s="447">
        <f t="shared" si="7"/>
        <v>0</v>
      </c>
      <c r="CY7" s="447">
        <f t="shared" si="7"/>
        <v>0</v>
      </c>
      <c r="CZ7" s="502">
        <f t="shared" si="7"/>
        <v>0</v>
      </c>
      <c r="DA7" s="503">
        <f t="shared" si="7"/>
        <v>0</v>
      </c>
    </row>
    <row r="8" spans="1:105" ht="12.75" customHeight="1" thickBot="1" thickTop="1">
      <c r="A8" s="88"/>
      <c r="B8" s="21" t="s">
        <v>172</v>
      </c>
      <c r="C8" s="426">
        <f t="shared" si="3"/>
        <v>0</v>
      </c>
      <c r="D8" s="235"/>
      <c r="E8" s="451">
        <f>SUM(F8:K8)</f>
        <v>0</v>
      </c>
      <c r="F8" s="452"/>
      <c r="G8" s="452"/>
      <c r="H8" s="452"/>
      <c r="I8" s="452"/>
      <c r="J8" s="452"/>
      <c r="K8" s="452"/>
      <c r="L8" s="453">
        <f>SUM(M8:V8)</f>
        <v>0</v>
      </c>
      <c r="M8" s="452"/>
      <c r="N8" s="452"/>
      <c r="O8" s="452"/>
      <c r="P8" s="452"/>
      <c r="Q8" s="452"/>
      <c r="R8" s="452"/>
      <c r="S8" s="452"/>
      <c r="T8" s="454"/>
      <c r="U8" s="452"/>
      <c r="V8" s="452"/>
      <c r="W8" s="453">
        <f>SUM(X8:AI8)</f>
        <v>0</v>
      </c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  <c r="AI8" s="452"/>
      <c r="AJ8" s="455"/>
      <c r="AK8" s="456"/>
      <c r="AL8" s="453">
        <f>SUM(AM8:AO8)</f>
        <v>0</v>
      </c>
      <c r="AM8" s="452"/>
      <c r="AN8" s="452"/>
      <c r="AO8" s="457">
        <f>příjmy!B132</f>
        <v>0</v>
      </c>
      <c r="AP8" s="456">
        <f>příjmy!B160+příjmy!B157+příjmy!B158</f>
        <v>0</v>
      </c>
      <c r="AQ8" s="458"/>
      <c r="AR8" s="416"/>
      <c r="AS8" s="21"/>
      <c r="AT8" s="21" t="s">
        <v>173</v>
      </c>
      <c r="AU8" s="426">
        <f t="shared" si="5"/>
        <v>51</v>
      </c>
      <c r="AV8" s="21"/>
      <c r="AW8" s="504">
        <f>SUM(AX8:BD8)</f>
        <v>13</v>
      </c>
      <c r="AX8" s="452"/>
      <c r="AY8" s="452">
        <f>výdaje!B17</f>
        <v>13</v>
      </c>
      <c r="AZ8" s="452"/>
      <c r="BA8" s="452">
        <f>výdaje!B41</f>
        <v>0</v>
      </c>
      <c r="BB8" s="452">
        <f>výdaje!B64</f>
        <v>0</v>
      </c>
      <c r="BC8" s="452"/>
      <c r="BD8" s="452"/>
      <c r="BE8" s="505">
        <f>SUM(BF8:BK8)</f>
        <v>20</v>
      </c>
      <c r="BF8" s="452"/>
      <c r="BG8" s="452"/>
      <c r="BH8" s="452"/>
      <c r="BI8" s="452"/>
      <c r="BJ8" s="452"/>
      <c r="BK8" s="467">
        <f>výdaje!B131</f>
        <v>20</v>
      </c>
      <c r="BL8" s="456"/>
      <c r="BM8" s="506">
        <f>SUM(BN8:BS8)</f>
        <v>0</v>
      </c>
      <c r="BN8" s="452"/>
      <c r="BO8" s="452"/>
      <c r="BP8" s="452"/>
      <c r="BQ8" s="452"/>
      <c r="BR8" s="452"/>
      <c r="BS8" s="452"/>
      <c r="BT8" s="505">
        <f>SUM(BU8:CA8)</f>
        <v>13</v>
      </c>
      <c r="BU8" s="452"/>
      <c r="BV8" s="452"/>
      <c r="BW8" s="452"/>
      <c r="BX8" s="452"/>
      <c r="BY8" s="452"/>
      <c r="BZ8" s="452"/>
      <c r="CA8" s="452">
        <f>výdaje!B308</f>
        <v>13</v>
      </c>
      <c r="CB8" s="505">
        <f>SUM(CC8:CG8)</f>
        <v>5</v>
      </c>
      <c r="CC8" s="452">
        <f>výdaje!B351</f>
        <v>5</v>
      </c>
      <c r="CD8" s="452"/>
      <c r="CE8" s="452"/>
      <c r="CF8" s="452"/>
      <c r="CG8" s="452"/>
      <c r="CH8" s="505">
        <f>SUM(CI8:CJ8)</f>
        <v>0</v>
      </c>
      <c r="CI8" s="452"/>
      <c r="CJ8" s="452"/>
      <c r="CK8" s="456">
        <f>SUM(CL8:CM8)</f>
        <v>0</v>
      </c>
      <c r="CL8" s="507"/>
      <c r="CM8" s="508"/>
      <c r="CN8" s="456"/>
      <c r="CO8" s="456"/>
      <c r="CP8" s="456">
        <f>SUM(CQ8:CR8)</f>
        <v>0</v>
      </c>
      <c r="CQ8" s="507"/>
      <c r="CR8" s="508"/>
      <c r="CS8" s="456"/>
      <c r="CT8" s="456"/>
      <c r="CU8" s="456"/>
      <c r="CV8" s="505">
        <f>CW8+CX8</f>
        <v>0</v>
      </c>
      <c r="CW8" s="452">
        <f>výdaje!B508+výdaje!B510</f>
        <v>0</v>
      </c>
      <c r="CX8" s="452"/>
      <c r="CY8" s="509"/>
      <c r="CZ8" s="509"/>
      <c r="DA8" s="510"/>
    </row>
    <row r="9" spans="1:105" ht="12" customHeight="1" thickBot="1" thickTop="1">
      <c r="A9" s="88"/>
      <c r="B9" s="21" t="s">
        <v>174</v>
      </c>
      <c r="C9" s="426">
        <f t="shared" si="3"/>
        <v>450</v>
      </c>
      <c r="D9" s="235"/>
      <c r="E9" s="451">
        <f>SUM(F9:K9)</f>
        <v>0</v>
      </c>
      <c r="F9" s="452"/>
      <c r="G9" s="452"/>
      <c r="H9" s="452"/>
      <c r="I9" s="452"/>
      <c r="J9" s="452"/>
      <c r="K9" s="452"/>
      <c r="L9" s="453">
        <f>SUM(M9:V9)</f>
        <v>450</v>
      </c>
      <c r="M9" s="452" t="s">
        <v>175</v>
      </c>
      <c r="N9" s="452">
        <f>příjmy!B25</f>
        <v>450</v>
      </c>
      <c r="O9" s="452"/>
      <c r="P9" s="452"/>
      <c r="Q9" s="452"/>
      <c r="R9" s="452"/>
      <c r="S9" s="452"/>
      <c r="T9" s="454"/>
      <c r="U9" s="452"/>
      <c r="V9" s="452"/>
      <c r="W9" s="453">
        <f>SUM(X9:AI9)</f>
        <v>0</v>
      </c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5"/>
      <c r="AK9" s="456"/>
      <c r="AL9" s="453">
        <f>SUM(AM9:AO9)</f>
        <v>0</v>
      </c>
      <c r="AM9" s="452"/>
      <c r="AN9" s="452"/>
      <c r="AO9" s="457"/>
      <c r="AP9" s="456"/>
      <c r="AQ9" s="458"/>
      <c r="AR9" s="416"/>
      <c r="AS9" s="21"/>
      <c r="AT9" s="21" t="s">
        <v>174</v>
      </c>
      <c r="AU9" s="426">
        <f t="shared" si="5"/>
        <v>70</v>
      </c>
      <c r="AV9" s="21"/>
      <c r="AW9" s="504">
        <f>SUM(AX9:BD9)</f>
        <v>0</v>
      </c>
      <c r="AX9" s="452"/>
      <c r="AY9" s="452">
        <f>výdaje!B18</f>
        <v>0</v>
      </c>
      <c r="AZ9" s="452"/>
      <c r="BA9" s="452"/>
      <c r="BB9" s="452"/>
      <c r="BC9" s="452"/>
      <c r="BD9" s="452"/>
      <c r="BE9" s="505">
        <f>SUM(BF9:BK9)</f>
        <v>0</v>
      </c>
      <c r="BF9" s="452"/>
      <c r="BG9" s="452"/>
      <c r="BH9" s="452"/>
      <c r="BI9" s="452"/>
      <c r="BJ9" s="452"/>
      <c r="BK9" s="467">
        <f>výdaje!B132</f>
        <v>0</v>
      </c>
      <c r="BL9" s="456"/>
      <c r="BM9" s="506">
        <f>SUM(BN9:BS9)</f>
        <v>20</v>
      </c>
      <c r="BN9" s="452"/>
      <c r="BO9" s="452"/>
      <c r="BP9" s="452"/>
      <c r="BQ9" s="452"/>
      <c r="BR9" s="452">
        <f>výdaje!B236</f>
        <v>20</v>
      </c>
      <c r="BS9" s="452"/>
      <c r="BT9" s="505">
        <f>SUM(BU9:CA9)</f>
        <v>15</v>
      </c>
      <c r="BU9" s="452"/>
      <c r="BV9" s="452"/>
      <c r="BW9" s="452"/>
      <c r="BX9" s="452"/>
      <c r="BY9" s="452"/>
      <c r="BZ9" s="452"/>
      <c r="CA9" s="452">
        <f>výdaje!B307</f>
        <v>15</v>
      </c>
      <c r="CB9" s="505">
        <f>SUM(CC9:CG9)</f>
        <v>0</v>
      </c>
      <c r="CC9" s="452"/>
      <c r="CD9" s="452"/>
      <c r="CE9" s="452"/>
      <c r="CF9" s="452"/>
      <c r="CG9" s="452"/>
      <c r="CH9" s="505">
        <f>SUM(CI9:CJ9)</f>
        <v>0</v>
      </c>
      <c r="CI9" s="452"/>
      <c r="CJ9" s="452"/>
      <c r="CK9" s="456">
        <f>SUM(CL9:CM9)</f>
        <v>0</v>
      </c>
      <c r="CL9" s="466"/>
      <c r="CM9" s="467"/>
      <c r="CN9" s="456"/>
      <c r="CO9" s="456"/>
      <c r="CP9" s="456">
        <f>SUM(CQ9:CR9)</f>
        <v>35</v>
      </c>
      <c r="CQ9" s="466"/>
      <c r="CR9" s="467">
        <f>výdaje!B448</f>
        <v>35</v>
      </c>
      <c r="CS9" s="456"/>
      <c r="CT9" s="456"/>
      <c r="CU9" s="456"/>
      <c r="CV9" s="505">
        <f>CW9+CX9</f>
        <v>0</v>
      </c>
      <c r="CW9" s="452"/>
      <c r="CX9" s="452"/>
      <c r="CY9" s="509"/>
      <c r="CZ9" s="509"/>
      <c r="DA9" s="510"/>
    </row>
    <row r="10" spans="1:105" ht="12" customHeight="1" thickBot="1" thickTop="1">
      <c r="A10" s="99" t="s">
        <v>176</v>
      </c>
      <c r="B10" s="223"/>
      <c r="C10" s="425">
        <f t="shared" si="3"/>
        <v>0</v>
      </c>
      <c r="D10" s="234"/>
      <c r="E10" s="459">
        <f aca="true" t="shared" si="8" ref="E10:AQ10">SUM(E11:E12)</f>
        <v>0</v>
      </c>
      <c r="F10" s="460">
        <f t="shared" si="8"/>
        <v>0</v>
      </c>
      <c r="G10" s="460">
        <f t="shared" si="8"/>
        <v>0</v>
      </c>
      <c r="H10" s="460">
        <f t="shared" si="8"/>
        <v>0</v>
      </c>
      <c r="I10" s="460">
        <f t="shared" si="8"/>
        <v>0</v>
      </c>
      <c r="J10" s="460">
        <f t="shared" si="8"/>
        <v>0</v>
      </c>
      <c r="K10" s="460">
        <f t="shared" si="8"/>
        <v>0</v>
      </c>
      <c r="L10" s="461">
        <f t="shared" si="8"/>
        <v>0</v>
      </c>
      <c r="M10" s="462">
        <f t="shared" si="8"/>
        <v>0</v>
      </c>
      <c r="N10" s="462">
        <f t="shared" si="8"/>
        <v>0</v>
      </c>
      <c r="O10" s="462">
        <f t="shared" si="8"/>
        <v>0</v>
      </c>
      <c r="P10" s="462">
        <f t="shared" si="8"/>
        <v>0</v>
      </c>
      <c r="Q10" s="462">
        <f t="shared" si="8"/>
        <v>0</v>
      </c>
      <c r="R10" s="462">
        <f t="shared" si="8"/>
        <v>0</v>
      </c>
      <c r="S10" s="462">
        <f t="shared" si="8"/>
        <v>0</v>
      </c>
      <c r="T10" s="462">
        <f t="shared" si="8"/>
        <v>0</v>
      </c>
      <c r="U10" s="462">
        <f t="shared" si="8"/>
        <v>0</v>
      </c>
      <c r="V10" s="462">
        <f t="shared" si="8"/>
        <v>0</v>
      </c>
      <c r="W10" s="461">
        <f t="shared" si="8"/>
        <v>0</v>
      </c>
      <c r="X10" s="462">
        <f t="shared" si="8"/>
        <v>0</v>
      </c>
      <c r="Y10" s="462">
        <f t="shared" si="8"/>
        <v>0</v>
      </c>
      <c r="Z10" s="462">
        <f t="shared" si="8"/>
        <v>0</v>
      </c>
      <c r="AA10" s="462">
        <f t="shared" si="8"/>
        <v>0</v>
      </c>
      <c r="AB10" s="462">
        <f t="shared" si="8"/>
        <v>0</v>
      </c>
      <c r="AC10" s="462">
        <f t="shared" si="8"/>
        <v>0</v>
      </c>
      <c r="AD10" s="462">
        <f t="shared" si="8"/>
        <v>0</v>
      </c>
      <c r="AE10" s="462">
        <f t="shared" si="8"/>
        <v>0</v>
      </c>
      <c r="AF10" s="462">
        <f t="shared" si="8"/>
        <v>0</v>
      </c>
      <c r="AG10" s="462">
        <f t="shared" si="8"/>
        <v>0</v>
      </c>
      <c r="AH10" s="462">
        <f t="shared" si="8"/>
        <v>0</v>
      </c>
      <c r="AI10" s="462">
        <f t="shared" si="8"/>
        <v>0</v>
      </c>
      <c r="AJ10" s="463">
        <f t="shared" si="8"/>
        <v>0</v>
      </c>
      <c r="AK10" s="461">
        <f t="shared" si="8"/>
        <v>0</v>
      </c>
      <c r="AL10" s="461">
        <f t="shared" si="8"/>
        <v>0</v>
      </c>
      <c r="AM10" s="462">
        <f t="shared" si="8"/>
        <v>0</v>
      </c>
      <c r="AN10" s="462">
        <f t="shared" si="8"/>
        <v>0</v>
      </c>
      <c r="AO10" s="464">
        <f t="shared" si="8"/>
        <v>0</v>
      </c>
      <c r="AP10" s="461">
        <f t="shared" si="8"/>
        <v>0</v>
      </c>
      <c r="AQ10" s="465">
        <f t="shared" si="8"/>
        <v>0</v>
      </c>
      <c r="AR10" s="415"/>
      <c r="AS10" s="223" t="s">
        <v>176</v>
      </c>
      <c r="AT10" s="223"/>
      <c r="AU10" s="425">
        <f t="shared" si="5"/>
        <v>690</v>
      </c>
      <c r="AV10" s="229"/>
      <c r="AW10" s="511">
        <f>SUM(AW11:AW12)</f>
        <v>0</v>
      </c>
      <c r="AX10" s="462">
        <f>SUM(AX11:AX12)</f>
        <v>0</v>
      </c>
      <c r="AY10" s="462">
        <f>SUM(AY11:AY12)</f>
        <v>0</v>
      </c>
      <c r="AZ10" s="462">
        <f>SUM(AZ11:AZ12)</f>
        <v>0</v>
      </c>
      <c r="BA10" s="462"/>
      <c r="BB10" s="462">
        <f aca="true" t="shared" si="9" ref="BB10:CG10">SUM(BB11:BB12)</f>
        <v>0</v>
      </c>
      <c r="BC10" s="462">
        <f t="shared" si="9"/>
        <v>0</v>
      </c>
      <c r="BD10" s="462">
        <f t="shared" si="9"/>
        <v>0</v>
      </c>
      <c r="BE10" s="461">
        <f t="shared" si="9"/>
        <v>275</v>
      </c>
      <c r="BF10" s="462">
        <f t="shared" si="9"/>
        <v>0</v>
      </c>
      <c r="BG10" s="462">
        <f t="shared" si="9"/>
        <v>0</v>
      </c>
      <c r="BH10" s="462">
        <f t="shared" si="9"/>
        <v>0</v>
      </c>
      <c r="BI10" s="462">
        <f t="shared" si="9"/>
        <v>0</v>
      </c>
      <c r="BJ10" s="462">
        <f t="shared" si="9"/>
        <v>0</v>
      </c>
      <c r="BK10" s="512">
        <f t="shared" si="9"/>
        <v>275</v>
      </c>
      <c r="BL10" s="461">
        <f t="shared" si="9"/>
        <v>0</v>
      </c>
      <c r="BM10" s="459">
        <f t="shared" si="9"/>
        <v>250</v>
      </c>
      <c r="BN10" s="462">
        <f t="shared" si="9"/>
        <v>0</v>
      </c>
      <c r="BO10" s="462">
        <f t="shared" si="9"/>
        <v>0</v>
      </c>
      <c r="BP10" s="462">
        <f t="shared" si="9"/>
        <v>0</v>
      </c>
      <c r="BQ10" s="462">
        <f t="shared" si="9"/>
        <v>0</v>
      </c>
      <c r="BR10" s="462">
        <f t="shared" si="9"/>
        <v>250</v>
      </c>
      <c r="BS10" s="462">
        <f t="shared" si="9"/>
        <v>0</v>
      </c>
      <c r="BT10" s="461">
        <f t="shared" si="9"/>
        <v>15</v>
      </c>
      <c r="BU10" s="462">
        <f t="shared" si="9"/>
        <v>0</v>
      </c>
      <c r="BV10" s="462">
        <f t="shared" si="9"/>
        <v>0</v>
      </c>
      <c r="BW10" s="462">
        <f t="shared" si="9"/>
        <v>0</v>
      </c>
      <c r="BX10" s="462">
        <f t="shared" si="9"/>
        <v>0</v>
      </c>
      <c r="BY10" s="462">
        <f t="shared" si="9"/>
        <v>0</v>
      </c>
      <c r="BZ10" s="462">
        <f t="shared" si="9"/>
        <v>0</v>
      </c>
      <c r="CA10" s="462">
        <f t="shared" si="9"/>
        <v>15</v>
      </c>
      <c r="CB10" s="461">
        <f t="shared" si="9"/>
        <v>0</v>
      </c>
      <c r="CC10" s="462">
        <f t="shared" si="9"/>
        <v>0</v>
      </c>
      <c r="CD10" s="462">
        <f t="shared" si="9"/>
        <v>0</v>
      </c>
      <c r="CE10" s="462">
        <f t="shared" si="9"/>
        <v>0</v>
      </c>
      <c r="CF10" s="462">
        <f t="shared" si="9"/>
        <v>0</v>
      </c>
      <c r="CG10" s="462">
        <f t="shared" si="9"/>
        <v>0</v>
      </c>
      <c r="CH10" s="461">
        <f aca="true" t="shared" si="10" ref="CH10:DA10">SUM(CH11:CH12)</f>
        <v>0</v>
      </c>
      <c r="CI10" s="462">
        <f t="shared" si="10"/>
        <v>0</v>
      </c>
      <c r="CJ10" s="462">
        <f t="shared" si="10"/>
        <v>0</v>
      </c>
      <c r="CK10" s="461">
        <f t="shared" si="10"/>
        <v>150</v>
      </c>
      <c r="CL10" s="461">
        <f t="shared" si="10"/>
        <v>150</v>
      </c>
      <c r="CM10" s="461">
        <f t="shared" si="10"/>
        <v>0</v>
      </c>
      <c r="CN10" s="461">
        <f t="shared" si="10"/>
        <v>0</v>
      </c>
      <c r="CO10" s="461">
        <f t="shared" si="10"/>
        <v>0</v>
      </c>
      <c r="CP10" s="461">
        <f t="shared" si="10"/>
        <v>0</v>
      </c>
      <c r="CQ10" s="461">
        <f t="shared" si="10"/>
        <v>0</v>
      </c>
      <c r="CR10" s="461">
        <f t="shared" si="10"/>
        <v>0</v>
      </c>
      <c r="CS10" s="461">
        <f t="shared" si="10"/>
        <v>0</v>
      </c>
      <c r="CT10" s="461">
        <f t="shared" si="10"/>
        <v>0</v>
      </c>
      <c r="CU10" s="461">
        <f t="shared" si="10"/>
        <v>0</v>
      </c>
      <c r="CV10" s="461">
        <f t="shared" si="10"/>
        <v>0</v>
      </c>
      <c r="CW10" s="462">
        <f t="shared" si="10"/>
        <v>0</v>
      </c>
      <c r="CX10" s="462">
        <f t="shared" si="10"/>
        <v>0</v>
      </c>
      <c r="CY10" s="462">
        <f t="shared" si="10"/>
        <v>0</v>
      </c>
      <c r="CZ10" s="462">
        <f t="shared" si="10"/>
        <v>0</v>
      </c>
      <c r="DA10" s="513">
        <f t="shared" si="10"/>
        <v>0</v>
      </c>
    </row>
    <row r="11" spans="1:105" ht="12.75" customHeight="1" thickBot="1" thickTop="1">
      <c r="A11" s="88"/>
      <c r="B11" s="21" t="s">
        <v>177</v>
      </c>
      <c r="C11" s="426">
        <f t="shared" si="3"/>
        <v>0</v>
      </c>
      <c r="D11" s="235"/>
      <c r="E11" s="451">
        <f>SUM(F11:K11)</f>
        <v>0</v>
      </c>
      <c r="F11" s="452"/>
      <c r="G11" s="452"/>
      <c r="H11" s="452"/>
      <c r="I11" s="452"/>
      <c r="J11" s="452"/>
      <c r="K11" s="452"/>
      <c r="L11" s="453">
        <f>SUM(M11:V11)</f>
        <v>0</v>
      </c>
      <c r="M11" s="452"/>
      <c r="N11" s="452"/>
      <c r="O11" s="452"/>
      <c r="P11" s="452"/>
      <c r="Q11" s="452"/>
      <c r="R11" s="452"/>
      <c r="S11" s="452"/>
      <c r="T11" s="454"/>
      <c r="U11" s="452"/>
      <c r="V11" s="452"/>
      <c r="W11" s="453">
        <f>SUM(X11:AI11)</f>
        <v>0</v>
      </c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5"/>
      <c r="AK11" s="456"/>
      <c r="AL11" s="453">
        <f>SUM(AM11:AO11)</f>
        <v>0</v>
      </c>
      <c r="AM11" s="452"/>
      <c r="AN11" s="452"/>
      <c r="AO11" s="457"/>
      <c r="AP11" s="456"/>
      <c r="AQ11" s="458"/>
      <c r="AR11" s="416"/>
      <c r="AS11" s="21"/>
      <c r="AT11" s="21" t="s">
        <v>177</v>
      </c>
      <c r="AU11" s="426">
        <f t="shared" si="5"/>
        <v>540</v>
      </c>
      <c r="AV11" s="21"/>
      <c r="AW11" s="504">
        <f>SUM(AX11:BD11)</f>
        <v>0</v>
      </c>
      <c r="AX11" s="452"/>
      <c r="AY11" s="452"/>
      <c r="AZ11" s="452"/>
      <c r="BA11" s="452"/>
      <c r="BB11" s="452"/>
      <c r="BC11" s="452"/>
      <c r="BD11" s="452"/>
      <c r="BE11" s="505">
        <f>SUM(BF11:BK11)</f>
        <v>275</v>
      </c>
      <c r="BF11" s="452"/>
      <c r="BG11" s="452">
        <f>výdaje!B96</f>
        <v>0</v>
      </c>
      <c r="BH11" s="452"/>
      <c r="BI11" s="452">
        <f>výdaje!B108</f>
        <v>0</v>
      </c>
      <c r="BJ11" s="452"/>
      <c r="BK11" s="467">
        <f>výdaje!B133</f>
        <v>275</v>
      </c>
      <c r="BL11" s="456"/>
      <c r="BM11" s="506">
        <f>SUM(BN11:BS11)</f>
        <v>250</v>
      </c>
      <c r="BN11" s="452"/>
      <c r="BO11" s="452"/>
      <c r="BP11" s="452"/>
      <c r="BQ11" s="452"/>
      <c r="BR11" s="452">
        <f>výdaje!B237</f>
        <v>250</v>
      </c>
      <c r="BS11" s="452"/>
      <c r="BT11" s="505">
        <f>SUM(BU11:CA11)</f>
        <v>15</v>
      </c>
      <c r="BU11" s="452"/>
      <c r="BV11" s="452">
        <f>výdaje!B269</f>
        <v>0</v>
      </c>
      <c r="BW11" s="452"/>
      <c r="BX11" s="452"/>
      <c r="BY11" s="452"/>
      <c r="BZ11" s="452"/>
      <c r="CA11" s="452">
        <f>výdaje!B309</f>
        <v>15</v>
      </c>
      <c r="CB11" s="505">
        <f>SUM(CC11:CG11)</f>
        <v>0</v>
      </c>
      <c r="CC11" s="452">
        <f>výdaje!B352</f>
        <v>0</v>
      </c>
      <c r="CD11" s="452"/>
      <c r="CE11" s="452"/>
      <c r="CF11" s="452"/>
      <c r="CG11" s="452"/>
      <c r="CH11" s="505">
        <f>SUM(CI11:CJ11)</f>
        <v>0</v>
      </c>
      <c r="CI11" s="452"/>
      <c r="CJ11" s="452"/>
      <c r="CK11" s="456">
        <f>SUM(CL11:CM11)</f>
        <v>0</v>
      </c>
      <c r="CL11" s="507"/>
      <c r="CM11" s="508"/>
      <c r="CN11" s="456"/>
      <c r="CO11" s="456"/>
      <c r="CP11" s="456">
        <f>SUM(CQ11:CR11)</f>
        <v>0</v>
      </c>
      <c r="CQ11" s="507"/>
      <c r="CR11" s="508"/>
      <c r="CS11" s="456"/>
      <c r="CT11" s="456"/>
      <c r="CU11" s="456"/>
      <c r="CV11" s="505">
        <f>CW11+CX11</f>
        <v>0</v>
      </c>
      <c r="CW11" s="452">
        <f>výdaje!B539+výdaje!B540</f>
        <v>0</v>
      </c>
      <c r="CX11" s="452"/>
      <c r="CY11" s="509"/>
      <c r="CZ11" s="509">
        <f>výdaje!B467</f>
        <v>0</v>
      </c>
      <c r="DA11" s="510"/>
    </row>
    <row r="12" spans="1:105" ht="12.75" customHeight="1" thickBot="1" thickTop="1">
      <c r="A12" s="88"/>
      <c r="B12" s="21" t="s">
        <v>178</v>
      </c>
      <c r="C12" s="426">
        <f t="shared" si="3"/>
        <v>0</v>
      </c>
      <c r="D12" s="235"/>
      <c r="E12" s="451">
        <f>SUM(F12:K12)</f>
        <v>0</v>
      </c>
      <c r="F12" s="452"/>
      <c r="G12" s="452"/>
      <c r="H12" s="452"/>
      <c r="I12" s="452"/>
      <c r="J12" s="452"/>
      <c r="K12" s="452"/>
      <c r="L12" s="453">
        <f>SUM(M12:V12)</f>
        <v>0</v>
      </c>
      <c r="M12" s="452"/>
      <c r="N12" s="452"/>
      <c r="O12" s="452"/>
      <c r="P12" s="452"/>
      <c r="Q12" s="452"/>
      <c r="R12" s="452"/>
      <c r="S12" s="452"/>
      <c r="T12" s="454"/>
      <c r="U12" s="452"/>
      <c r="V12" s="452"/>
      <c r="W12" s="453">
        <f>SUM(X12:AI12)</f>
        <v>0</v>
      </c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>
        <f>příjmy!B97</f>
        <v>0</v>
      </c>
      <c r="AI12" s="452"/>
      <c r="AJ12" s="455"/>
      <c r="AK12" s="456"/>
      <c r="AL12" s="453">
        <f>SUM(AM12:AO12)</f>
        <v>0</v>
      </c>
      <c r="AM12" s="452"/>
      <c r="AN12" s="452"/>
      <c r="AO12" s="457"/>
      <c r="AP12" s="456"/>
      <c r="AQ12" s="458"/>
      <c r="AR12" s="416"/>
      <c r="AS12" s="21"/>
      <c r="AT12" s="21" t="s">
        <v>178</v>
      </c>
      <c r="AU12" s="426">
        <f t="shared" si="5"/>
        <v>150</v>
      </c>
      <c r="AV12" s="21"/>
      <c r="AW12" s="504">
        <f>SUM(AX12:BD12)</f>
        <v>0</v>
      </c>
      <c r="AX12" s="452"/>
      <c r="AY12" s="452"/>
      <c r="AZ12" s="452"/>
      <c r="BA12" s="452"/>
      <c r="BB12" s="452"/>
      <c r="BC12" s="452"/>
      <c r="BD12" s="452"/>
      <c r="BE12" s="505">
        <f>SUM(BF12:BK12)</f>
        <v>0</v>
      </c>
      <c r="BF12" s="452"/>
      <c r="BG12" s="452"/>
      <c r="BH12" s="452"/>
      <c r="BI12" s="452"/>
      <c r="BJ12" s="452"/>
      <c r="BK12" s="467"/>
      <c r="BL12" s="456"/>
      <c r="BM12" s="506">
        <f>SUM(BN12:BS12)</f>
        <v>0</v>
      </c>
      <c r="BN12" s="452"/>
      <c r="BO12" s="452"/>
      <c r="BP12" s="452"/>
      <c r="BQ12" s="452"/>
      <c r="BR12" s="452"/>
      <c r="BS12" s="452"/>
      <c r="BT12" s="505">
        <f>SUM(BU12:CA12)</f>
        <v>0</v>
      </c>
      <c r="BU12" s="452"/>
      <c r="BV12" s="452"/>
      <c r="BW12" s="452"/>
      <c r="BX12" s="452"/>
      <c r="BY12" s="452"/>
      <c r="BZ12" s="452"/>
      <c r="CA12" s="452"/>
      <c r="CB12" s="505">
        <f>SUM(CC12:CG12)</f>
        <v>0</v>
      </c>
      <c r="CC12" s="452"/>
      <c r="CD12" s="452"/>
      <c r="CE12" s="452"/>
      <c r="CF12" s="452"/>
      <c r="CG12" s="452"/>
      <c r="CH12" s="505">
        <f>SUM(CI12:CJ12)</f>
        <v>0</v>
      </c>
      <c r="CI12" s="452"/>
      <c r="CJ12" s="452"/>
      <c r="CK12" s="456">
        <f>SUM(CL12:CM12)</f>
        <v>150</v>
      </c>
      <c r="CL12" s="478">
        <f>výdaje!B410</f>
        <v>150</v>
      </c>
      <c r="CM12" s="480"/>
      <c r="CN12" s="456"/>
      <c r="CO12" s="456"/>
      <c r="CP12" s="456">
        <f>SUM(CQ12:CR12)</f>
        <v>0</v>
      </c>
      <c r="CQ12" s="478"/>
      <c r="CR12" s="480"/>
      <c r="CS12" s="456"/>
      <c r="CT12" s="456"/>
      <c r="CU12" s="456"/>
      <c r="CV12" s="505">
        <f>CW12+CX12</f>
        <v>0</v>
      </c>
      <c r="CW12" s="452"/>
      <c r="CX12" s="452"/>
      <c r="CY12" s="509"/>
      <c r="CZ12" s="509"/>
      <c r="DA12" s="510"/>
    </row>
    <row r="13" spans="1:105" ht="12" customHeight="1" thickBot="1" thickTop="1">
      <c r="A13" s="99" t="s">
        <v>179</v>
      </c>
      <c r="B13" s="223"/>
      <c r="C13" s="425">
        <f t="shared" si="3"/>
        <v>13147</v>
      </c>
      <c r="D13" s="234"/>
      <c r="E13" s="459">
        <f aca="true" t="shared" si="11" ref="E13:AQ13">SUM(E14:E20)</f>
        <v>0</v>
      </c>
      <c r="F13" s="460">
        <f t="shared" si="11"/>
        <v>0</v>
      </c>
      <c r="G13" s="460">
        <f t="shared" si="11"/>
        <v>0</v>
      </c>
      <c r="H13" s="460">
        <f t="shared" si="11"/>
        <v>0</v>
      </c>
      <c r="I13" s="460">
        <f t="shared" si="11"/>
        <v>0</v>
      </c>
      <c r="J13" s="460">
        <f t="shared" si="11"/>
        <v>0</v>
      </c>
      <c r="K13" s="460">
        <f t="shared" si="11"/>
        <v>0</v>
      </c>
      <c r="L13" s="461">
        <f t="shared" si="11"/>
        <v>0</v>
      </c>
      <c r="M13" s="462">
        <f t="shared" si="11"/>
        <v>0</v>
      </c>
      <c r="N13" s="462">
        <f t="shared" si="11"/>
        <v>0</v>
      </c>
      <c r="O13" s="462">
        <f t="shared" si="11"/>
        <v>0</v>
      </c>
      <c r="P13" s="462">
        <f t="shared" si="11"/>
        <v>0</v>
      </c>
      <c r="Q13" s="462">
        <f t="shared" si="11"/>
        <v>0</v>
      </c>
      <c r="R13" s="462">
        <f t="shared" si="11"/>
        <v>0</v>
      </c>
      <c r="S13" s="462">
        <f t="shared" si="11"/>
        <v>0</v>
      </c>
      <c r="T13" s="462">
        <f t="shared" si="11"/>
        <v>0</v>
      </c>
      <c r="U13" s="462">
        <f t="shared" si="11"/>
        <v>0</v>
      </c>
      <c r="V13" s="462">
        <f t="shared" si="11"/>
        <v>0</v>
      </c>
      <c r="W13" s="461">
        <f t="shared" si="11"/>
        <v>130</v>
      </c>
      <c r="X13" s="462">
        <f t="shared" si="11"/>
        <v>0</v>
      </c>
      <c r="Y13" s="462">
        <f t="shared" si="11"/>
        <v>130</v>
      </c>
      <c r="Z13" s="462">
        <f t="shared" si="11"/>
        <v>0</v>
      </c>
      <c r="AA13" s="462">
        <f t="shared" si="11"/>
        <v>0</v>
      </c>
      <c r="AB13" s="462">
        <f t="shared" si="11"/>
        <v>0</v>
      </c>
      <c r="AC13" s="462">
        <f t="shared" si="11"/>
        <v>0</v>
      </c>
      <c r="AD13" s="462">
        <f t="shared" si="11"/>
        <v>0</v>
      </c>
      <c r="AE13" s="462">
        <f t="shared" si="11"/>
        <v>0</v>
      </c>
      <c r="AF13" s="462">
        <f t="shared" si="11"/>
        <v>0</v>
      </c>
      <c r="AG13" s="462">
        <f t="shared" si="11"/>
        <v>0</v>
      </c>
      <c r="AH13" s="462">
        <f t="shared" si="11"/>
        <v>0</v>
      </c>
      <c r="AI13" s="462">
        <f t="shared" si="11"/>
        <v>0</v>
      </c>
      <c r="AJ13" s="463">
        <f t="shared" si="11"/>
        <v>50</v>
      </c>
      <c r="AK13" s="461">
        <f t="shared" si="11"/>
        <v>0</v>
      </c>
      <c r="AL13" s="461">
        <f t="shared" si="11"/>
        <v>0</v>
      </c>
      <c r="AM13" s="462">
        <f t="shared" si="11"/>
        <v>0</v>
      </c>
      <c r="AN13" s="462">
        <f t="shared" si="11"/>
        <v>0</v>
      </c>
      <c r="AO13" s="464">
        <f t="shared" si="11"/>
        <v>0</v>
      </c>
      <c r="AP13" s="461">
        <f t="shared" si="11"/>
        <v>0</v>
      </c>
      <c r="AQ13" s="465">
        <f t="shared" si="11"/>
        <v>12967</v>
      </c>
      <c r="AR13" s="415"/>
      <c r="AS13" s="223" t="s">
        <v>179</v>
      </c>
      <c r="AT13" s="223"/>
      <c r="AU13" s="425">
        <f t="shared" si="5"/>
        <v>16149</v>
      </c>
      <c r="AV13" s="229"/>
      <c r="AW13" s="511">
        <f aca="true" t="shared" si="12" ref="AW13:CB13">SUM(AW14:AW20)</f>
        <v>0</v>
      </c>
      <c r="AX13" s="462">
        <f t="shared" si="12"/>
        <v>0</v>
      </c>
      <c r="AY13" s="462">
        <f t="shared" si="12"/>
        <v>0</v>
      </c>
      <c r="AZ13" s="462">
        <f t="shared" si="12"/>
        <v>0</v>
      </c>
      <c r="BA13" s="462">
        <f t="shared" si="12"/>
        <v>0</v>
      </c>
      <c r="BB13" s="462">
        <f t="shared" si="12"/>
        <v>0</v>
      </c>
      <c r="BC13" s="462">
        <f t="shared" si="12"/>
        <v>0</v>
      </c>
      <c r="BD13" s="462">
        <f t="shared" si="12"/>
        <v>0</v>
      </c>
      <c r="BE13" s="461">
        <f t="shared" si="12"/>
        <v>0</v>
      </c>
      <c r="BF13" s="462">
        <f t="shared" si="12"/>
        <v>0</v>
      </c>
      <c r="BG13" s="462">
        <f t="shared" si="12"/>
        <v>0</v>
      </c>
      <c r="BH13" s="462">
        <f t="shared" si="12"/>
        <v>0</v>
      </c>
      <c r="BI13" s="462">
        <f t="shared" si="12"/>
        <v>0</v>
      </c>
      <c r="BJ13" s="462">
        <f t="shared" si="12"/>
        <v>0</v>
      </c>
      <c r="BK13" s="512">
        <f t="shared" si="12"/>
        <v>0</v>
      </c>
      <c r="BL13" s="461">
        <f t="shared" si="12"/>
        <v>0</v>
      </c>
      <c r="BM13" s="459">
        <f t="shared" si="12"/>
        <v>70</v>
      </c>
      <c r="BN13" s="462">
        <f t="shared" si="12"/>
        <v>50</v>
      </c>
      <c r="BO13" s="462">
        <f t="shared" si="12"/>
        <v>20</v>
      </c>
      <c r="BP13" s="462">
        <f t="shared" si="12"/>
        <v>0</v>
      </c>
      <c r="BQ13" s="462">
        <f t="shared" si="12"/>
        <v>0</v>
      </c>
      <c r="BR13" s="462">
        <f t="shared" si="12"/>
        <v>0</v>
      </c>
      <c r="BS13" s="462">
        <f t="shared" si="12"/>
        <v>0</v>
      </c>
      <c r="BT13" s="461">
        <f t="shared" si="12"/>
        <v>36</v>
      </c>
      <c r="BU13" s="462">
        <f t="shared" si="12"/>
        <v>0</v>
      </c>
      <c r="BV13" s="462">
        <f t="shared" si="12"/>
        <v>7</v>
      </c>
      <c r="BW13" s="462">
        <f t="shared" si="12"/>
        <v>0</v>
      </c>
      <c r="BX13" s="462">
        <f t="shared" si="12"/>
        <v>0</v>
      </c>
      <c r="BY13" s="462">
        <f t="shared" si="12"/>
        <v>0</v>
      </c>
      <c r="BZ13" s="462">
        <f t="shared" si="12"/>
        <v>3</v>
      </c>
      <c r="CA13" s="462">
        <f t="shared" si="12"/>
        <v>26</v>
      </c>
      <c r="CB13" s="461">
        <f t="shared" si="12"/>
        <v>0</v>
      </c>
      <c r="CC13" s="462">
        <f aca="true" t="shared" si="13" ref="CC13:DA13">SUM(CC14:CC20)</f>
        <v>0</v>
      </c>
      <c r="CD13" s="462">
        <f t="shared" si="13"/>
        <v>0</v>
      </c>
      <c r="CE13" s="462">
        <f t="shared" si="13"/>
        <v>0</v>
      </c>
      <c r="CF13" s="462">
        <f t="shared" si="13"/>
        <v>0</v>
      </c>
      <c r="CG13" s="462">
        <f t="shared" si="13"/>
        <v>0</v>
      </c>
      <c r="CH13" s="461">
        <f t="shared" si="13"/>
        <v>0</v>
      </c>
      <c r="CI13" s="462">
        <f t="shared" si="13"/>
        <v>0</v>
      </c>
      <c r="CJ13" s="462">
        <f t="shared" si="13"/>
        <v>0</v>
      </c>
      <c r="CK13" s="461">
        <f t="shared" si="13"/>
        <v>0</v>
      </c>
      <c r="CL13" s="461">
        <f t="shared" si="13"/>
        <v>0</v>
      </c>
      <c r="CM13" s="461">
        <f t="shared" si="13"/>
        <v>0</v>
      </c>
      <c r="CN13" s="461">
        <f t="shared" si="13"/>
        <v>0</v>
      </c>
      <c r="CO13" s="461">
        <f t="shared" si="13"/>
        <v>0</v>
      </c>
      <c r="CP13" s="461">
        <f t="shared" si="13"/>
        <v>0</v>
      </c>
      <c r="CQ13" s="461">
        <f t="shared" si="13"/>
        <v>0</v>
      </c>
      <c r="CR13" s="461">
        <f t="shared" si="13"/>
        <v>0</v>
      </c>
      <c r="CS13" s="461">
        <f t="shared" si="13"/>
        <v>0</v>
      </c>
      <c r="CT13" s="461">
        <f t="shared" si="13"/>
        <v>16043</v>
      </c>
      <c r="CU13" s="461">
        <f t="shared" si="13"/>
        <v>0</v>
      </c>
      <c r="CV13" s="461">
        <f t="shared" si="13"/>
        <v>0</v>
      </c>
      <c r="CW13" s="462">
        <f t="shared" si="13"/>
        <v>0</v>
      </c>
      <c r="CX13" s="462">
        <f t="shared" si="13"/>
        <v>0</v>
      </c>
      <c r="CY13" s="462">
        <f t="shared" si="13"/>
        <v>0</v>
      </c>
      <c r="CZ13" s="462">
        <f t="shared" si="13"/>
        <v>0</v>
      </c>
      <c r="DA13" s="513">
        <f t="shared" si="13"/>
        <v>0</v>
      </c>
    </row>
    <row r="14" spans="1:119" ht="12" customHeight="1" thickBot="1" thickTop="1">
      <c r="A14" s="88"/>
      <c r="B14" s="388" t="s">
        <v>180</v>
      </c>
      <c r="C14" s="426">
        <f t="shared" si="3"/>
        <v>50</v>
      </c>
      <c r="D14" s="235"/>
      <c r="E14" s="451">
        <f aca="true" t="shared" si="14" ref="E14:E20">SUM(F14:K14)</f>
        <v>0</v>
      </c>
      <c r="F14" s="452"/>
      <c r="G14" s="452"/>
      <c r="H14" s="452"/>
      <c r="I14" s="452"/>
      <c r="J14" s="452"/>
      <c r="K14" s="452"/>
      <c r="L14" s="453">
        <f aca="true" t="shared" si="15" ref="L14:L20">SUM(M14:V14)</f>
        <v>0</v>
      </c>
      <c r="M14" s="452"/>
      <c r="N14" s="452"/>
      <c r="O14" s="452"/>
      <c r="P14" s="452"/>
      <c r="Q14" s="452"/>
      <c r="R14" s="452"/>
      <c r="S14" s="452"/>
      <c r="T14" s="454"/>
      <c r="U14" s="452"/>
      <c r="V14" s="452"/>
      <c r="W14" s="453">
        <f aca="true" t="shared" si="16" ref="W14:W20">SUM(X14:AI14)</f>
        <v>0</v>
      </c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5">
        <f>příjmy!B116</f>
        <v>50</v>
      </c>
      <c r="AK14" s="456"/>
      <c r="AL14" s="453">
        <f aca="true" t="shared" si="17" ref="AL14:AL20">SUM(AM14:AO14)</f>
        <v>0</v>
      </c>
      <c r="AM14" s="452"/>
      <c r="AN14" s="452"/>
      <c r="AO14" s="457"/>
      <c r="AP14" s="456"/>
      <c r="AQ14" s="458"/>
      <c r="AR14" s="416"/>
      <c r="AS14" s="21"/>
      <c r="AT14" s="388" t="s">
        <v>180</v>
      </c>
      <c r="AU14" s="426">
        <f t="shared" si="5"/>
        <v>3076</v>
      </c>
      <c r="AV14" s="21"/>
      <c r="AW14" s="504">
        <f aca="true" t="shared" si="18" ref="AW14:AW20">SUM(AX14:BD14)</f>
        <v>0</v>
      </c>
      <c r="AX14" s="452"/>
      <c r="AY14" s="452"/>
      <c r="AZ14" s="452"/>
      <c r="BA14" s="452"/>
      <c r="BB14" s="452"/>
      <c r="BC14" s="452"/>
      <c r="BD14" s="452"/>
      <c r="BE14" s="505">
        <f aca="true" t="shared" si="19" ref="BE14:BE20">SUM(BF14:BK14)</f>
        <v>0</v>
      </c>
      <c r="BF14" s="452"/>
      <c r="BG14" s="452"/>
      <c r="BH14" s="452"/>
      <c r="BI14" s="452">
        <f>výdaje!B97</f>
        <v>0</v>
      </c>
      <c r="BJ14" s="452"/>
      <c r="BK14" s="467"/>
      <c r="BL14" s="456"/>
      <c r="BM14" s="506">
        <f aca="true" t="shared" si="20" ref="BM14:BM20">SUM(BN14:BS14)</f>
        <v>0</v>
      </c>
      <c r="BN14" s="452"/>
      <c r="BO14" s="452"/>
      <c r="BP14" s="452"/>
      <c r="BQ14" s="452"/>
      <c r="BR14" s="452"/>
      <c r="BS14" s="452"/>
      <c r="BT14" s="505">
        <f aca="true" t="shared" si="21" ref="BT14:BT20">SUM(BU14:CA14)</f>
        <v>0</v>
      </c>
      <c r="BU14" s="452"/>
      <c r="BV14" s="452"/>
      <c r="BW14" s="452"/>
      <c r="BX14" s="452"/>
      <c r="BY14" s="452"/>
      <c r="BZ14" s="452"/>
      <c r="CA14" s="452"/>
      <c r="CB14" s="505">
        <f aca="true" t="shared" si="22" ref="CB14:CB20">SUM(CC14:CG14)</f>
        <v>0</v>
      </c>
      <c r="CC14" s="452"/>
      <c r="CD14" s="452"/>
      <c r="CE14" s="452"/>
      <c r="CF14" s="452"/>
      <c r="CG14" s="452"/>
      <c r="CH14" s="505">
        <f>SUM(CI14:CJ14)</f>
        <v>0</v>
      </c>
      <c r="CI14" s="452"/>
      <c r="CJ14" s="452"/>
      <c r="CK14" s="456">
        <f aca="true" t="shared" si="23" ref="CK14:CK20">SUM(CL14:CM14)</f>
        <v>0</v>
      </c>
      <c r="CL14" s="466"/>
      <c r="CM14" s="467"/>
      <c r="CN14" s="456"/>
      <c r="CO14" s="456"/>
      <c r="CP14" s="456">
        <f aca="true" t="shared" si="24" ref="CP14:CP20">SUM(CQ14:CR14)</f>
        <v>0</v>
      </c>
      <c r="CQ14" s="466"/>
      <c r="CR14" s="467"/>
      <c r="CS14" s="456"/>
      <c r="CT14" s="456">
        <f>výdaje!B482</f>
        <v>3076</v>
      </c>
      <c r="CU14" s="456"/>
      <c r="CV14" s="505">
        <f aca="true" t="shared" si="25" ref="CV14:CV20">CW14+CX14</f>
        <v>0</v>
      </c>
      <c r="CW14" s="452">
        <f>výdaje!B528</f>
        <v>0</v>
      </c>
      <c r="CX14" s="452"/>
      <c r="CY14" s="509">
        <f>výdaje!B529</f>
        <v>0</v>
      </c>
      <c r="CZ14" s="509"/>
      <c r="DA14" s="510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</row>
    <row r="15" spans="1:105" ht="12.75" customHeight="1" thickBot="1" thickTop="1">
      <c r="A15" s="88"/>
      <c r="B15" s="389" t="s">
        <v>181</v>
      </c>
      <c r="C15" s="426">
        <f t="shared" si="3"/>
        <v>483</v>
      </c>
      <c r="D15" s="235"/>
      <c r="E15" s="451">
        <f t="shared" si="14"/>
        <v>0</v>
      </c>
      <c r="F15" s="452"/>
      <c r="G15" s="452"/>
      <c r="H15" s="452"/>
      <c r="I15" s="452"/>
      <c r="J15" s="452"/>
      <c r="K15" s="452"/>
      <c r="L15" s="453">
        <f t="shared" si="15"/>
        <v>0</v>
      </c>
      <c r="M15" s="452"/>
      <c r="N15" s="452"/>
      <c r="O15" s="452"/>
      <c r="P15" s="452"/>
      <c r="Q15" s="452"/>
      <c r="R15" s="452"/>
      <c r="S15" s="452"/>
      <c r="T15" s="454"/>
      <c r="U15" s="452"/>
      <c r="V15" s="452"/>
      <c r="W15" s="453">
        <f t="shared" si="16"/>
        <v>0</v>
      </c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5"/>
      <c r="AK15" s="456"/>
      <c r="AL15" s="453">
        <f t="shared" si="17"/>
        <v>0</v>
      </c>
      <c r="AM15" s="452"/>
      <c r="AN15" s="452"/>
      <c r="AO15" s="457"/>
      <c r="AP15" s="456"/>
      <c r="AQ15" s="458">
        <f>příjmy!B140</f>
        <v>483</v>
      </c>
      <c r="AR15" s="416"/>
      <c r="AS15" s="21"/>
      <c r="AT15" s="389" t="s">
        <v>181</v>
      </c>
      <c r="AU15" s="426">
        <f t="shared" si="5"/>
        <v>483</v>
      </c>
      <c r="AV15" s="21"/>
      <c r="AW15" s="504">
        <f t="shared" si="18"/>
        <v>0</v>
      </c>
      <c r="AX15" s="452"/>
      <c r="AY15" s="452"/>
      <c r="AZ15" s="452"/>
      <c r="BA15" s="452"/>
      <c r="BB15" s="452"/>
      <c r="BC15" s="452"/>
      <c r="BD15" s="452"/>
      <c r="BE15" s="505">
        <f t="shared" si="19"/>
        <v>0</v>
      </c>
      <c r="BF15" s="452"/>
      <c r="BG15" s="452"/>
      <c r="BH15" s="452"/>
      <c r="BI15" s="452"/>
      <c r="BJ15" s="452"/>
      <c r="BK15" s="467"/>
      <c r="BL15" s="456"/>
      <c r="BM15" s="506">
        <f t="shared" si="20"/>
        <v>0</v>
      </c>
      <c r="BN15" s="452"/>
      <c r="BO15" s="452"/>
      <c r="BP15" s="452"/>
      <c r="BQ15" s="452"/>
      <c r="BR15" s="452"/>
      <c r="BS15" s="452"/>
      <c r="BT15" s="505">
        <f t="shared" si="21"/>
        <v>0</v>
      </c>
      <c r="BU15" s="452"/>
      <c r="BV15" s="452"/>
      <c r="BW15" s="452"/>
      <c r="BX15" s="452"/>
      <c r="BY15" s="452"/>
      <c r="BZ15" s="452"/>
      <c r="CA15" s="452"/>
      <c r="CB15" s="505">
        <f t="shared" si="22"/>
        <v>0</v>
      </c>
      <c r="CC15" s="452"/>
      <c r="CD15" s="452"/>
      <c r="CE15" s="452"/>
      <c r="CF15" s="452"/>
      <c r="CG15" s="452"/>
      <c r="CH15" s="505"/>
      <c r="CI15" s="452"/>
      <c r="CJ15" s="452"/>
      <c r="CK15" s="456">
        <f t="shared" si="23"/>
        <v>0</v>
      </c>
      <c r="CL15" s="507"/>
      <c r="CM15" s="508"/>
      <c r="CN15" s="456"/>
      <c r="CO15" s="456"/>
      <c r="CP15" s="456">
        <f t="shared" si="24"/>
        <v>0</v>
      </c>
      <c r="CQ15" s="507"/>
      <c r="CR15" s="508"/>
      <c r="CS15" s="456"/>
      <c r="CT15" s="456">
        <f>výdaje!B483</f>
        <v>483</v>
      </c>
      <c r="CU15" s="456"/>
      <c r="CV15" s="505">
        <f t="shared" si="25"/>
        <v>0</v>
      </c>
      <c r="CW15" s="452"/>
      <c r="CX15" s="452"/>
      <c r="CY15" s="509"/>
      <c r="CZ15" s="509"/>
      <c r="DA15" s="510"/>
    </row>
    <row r="16" spans="1:105" ht="12" customHeight="1" thickBot="1" thickTop="1">
      <c r="A16" s="88"/>
      <c r="B16" s="390" t="s">
        <v>182</v>
      </c>
      <c r="C16" s="426">
        <f t="shared" si="3"/>
        <v>12484</v>
      </c>
      <c r="D16" s="235"/>
      <c r="E16" s="451">
        <f t="shared" si="14"/>
        <v>0</v>
      </c>
      <c r="F16" s="452"/>
      <c r="G16" s="452"/>
      <c r="H16" s="452"/>
      <c r="I16" s="452"/>
      <c r="J16" s="452"/>
      <c r="K16" s="452"/>
      <c r="L16" s="453">
        <f t="shared" si="15"/>
        <v>0</v>
      </c>
      <c r="M16" s="452"/>
      <c r="N16" s="452"/>
      <c r="O16" s="452"/>
      <c r="P16" s="452"/>
      <c r="Q16" s="452"/>
      <c r="R16" s="452"/>
      <c r="S16" s="452"/>
      <c r="T16" s="454"/>
      <c r="U16" s="452"/>
      <c r="V16" s="452"/>
      <c r="W16" s="453">
        <f t="shared" si="16"/>
        <v>0</v>
      </c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5"/>
      <c r="AK16" s="456"/>
      <c r="AL16" s="453">
        <f t="shared" si="17"/>
        <v>0</v>
      </c>
      <c r="AM16" s="452"/>
      <c r="AN16" s="452"/>
      <c r="AO16" s="457"/>
      <c r="AP16" s="456"/>
      <c r="AQ16" s="458">
        <f>příjmy!B141+příjmy!B142+příjmy!B143</f>
        <v>12484</v>
      </c>
      <c r="AR16" s="416"/>
      <c r="AS16" s="21"/>
      <c r="AT16" s="390" t="s">
        <v>182</v>
      </c>
      <c r="AU16" s="426">
        <f t="shared" si="5"/>
        <v>12484</v>
      </c>
      <c r="AV16" s="21"/>
      <c r="AW16" s="504">
        <f t="shared" si="18"/>
        <v>0</v>
      </c>
      <c r="AX16" s="452"/>
      <c r="AY16" s="452"/>
      <c r="AZ16" s="452"/>
      <c r="BA16" s="452"/>
      <c r="BB16" s="452"/>
      <c r="BC16" s="452"/>
      <c r="BD16" s="452"/>
      <c r="BE16" s="505">
        <f t="shared" si="19"/>
        <v>0</v>
      </c>
      <c r="BF16" s="452"/>
      <c r="BG16" s="452"/>
      <c r="BH16" s="452"/>
      <c r="BI16" s="452"/>
      <c r="BJ16" s="452"/>
      <c r="BK16" s="467"/>
      <c r="BL16" s="456"/>
      <c r="BM16" s="506">
        <f t="shared" si="20"/>
        <v>0</v>
      </c>
      <c r="BN16" s="452"/>
      <c r="BO16" s="452"/>
      <c r="BP16" s="452"/>
      <c r="BQ16" s="452"/>
      <c r="BR16" s="452"/>
      <c r="BS16" s="452"/>
      <c r="BT16" s="505">
        <f t="shared" si="21"/>
        <v>0</v>
      </c>
      <c r="BU16" s="452"/>
      <c r="BV16" s="452"/>
      <c r="BW16" s="452"/>
      <c r="BX16" s="452"/>
      <c r="BY16" s="452"/>
      <c r="BZ16" s="452"/>
      <c r="CA16" s="452"/>
      <c r="CB16" s="505">
        <f t="shared" si="22"/>
        <v>0</v>
      </c>
      <c r="CC16" s="452"/>
      <c r="CD16" s="452"/>
      <c r="CE16" s="452"/>
      <c r="CF16" s="452"/>
      <c r="CG16" s="452"/>
      <c r="CH16" s="505">
        <f>SUM(CI16:CJ16)</f>
        <v>0</v>
      </c>
      <c r="CI16" s="452"/>
      <c r="CJ16" s="452"/>
      <c r="CK16" s="456">
        <f t="shared" si="23"/>
        <v>0</v>
      </c>
      <c r="CL16" s="466"/>
      <c r="CM16" s="467"/>
      <c r="CN16" s="456"/>
      <c r="CO16" s="456"/>
      <c r="CP16" s="456">
        <f t="shared" si="24"/>
        <v>0</v>
      </c>
      <c r="CQ16" s="466"/>
      <c r="CR16" s="467"/>
      <c r="CS16" s="456"/>
      <c r="CT16" s="456">
        <f>výdaje!B484+výdaje!B485+výdaje!B486</f>
        <v>12484</v>
      </c>
      <c r="CU16" s="456"/>
      <c r="CV16" s="505">
        <f t="shared" si="25"/>
        <v>0</v>
      </c>
      <c r="CW16" s="452">
        <f>výdaje!B526</f>
        <v>0</v>
      </c>
      <c r="CX16" s="452"/>
      <c r="CY16" s="509"/>
      <c r="CZ16" s="509"/>
      <c r="DA16" s="510"/>
    </row>
    <row r="17" spans="1:105" ht="12" customHeight="1" thickBot="1" thickTop="1">
      <c r="A17" s="88"/>
      <c r="B17" s="390" t="s">
        <v>183</v>
      </c>
      <c r="C17" s="426">
        <f t="shared" si="3"/>
        <v>0</v>
      </c>
      <c r="D17" s="235"/>
      <c r="E17" s="451">
        <f t="shared" si="14"/>
        <v>0</v>
      </c>
      <c r="F17" s="452"/>
      <c r="G17" s="452"/>
      <c r="H17" s="452"/>
      <c r="I17" s="452"/>
      <c r="J17" s="452"/>
      <c r="K17" s="452"/>
      <c r="L17" s="453">
        <f t="shared" si="15"/>
        <v>0</v>
      </c>
      <c r="M17" s="452"/>
      <c r="N17" s="452"/>
      <c r="O17" s="452"/>
      <c r="P17" s="452"/>
      <c r="Q17" s="452"/>
      <c r="R17" s="452"/>
      <c r="S17" s="452"/>
      <c r="T17" s="454"/>
      <c r="U17" s="452"/>
      <c r="V17" s="452"/>
      <c r="W17" s="453">
        <f t="shared" si="16"/>
        <v>0</v>
      </c>
      <c r="X17" s="452">
        <f>příjmy!B41</f>
        <v>0</v>
      </c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5">
        <f>příjmy!B115</f>
        <v>0</v>
      </c>
      <c r="AK17" s="456"/>
      <c r="AL17" s="453">
        <f t="shared" si="17"/>
        <v>0</v>
      </c>
      <c r="AM17" s="452"/>
      <c r="AN17" s="452"/>
      <c r="AO17" s="457"/>
      <c r="AP17" s="456"/>
      <c r="AQ17" s="458"/>
      <c r="AR17" s="416"/>
      <c r="AS17" s="21"/>
      <c r="AT17" s="390" t="s">
        <v>183</v>
      </c>
      <c r="AU17" s="426">
        <f t="shared" si="5"/>
        <v>106</v>
      </c>
      <c r="AV17" s="21"/>
      <c r="AW17" s="504">
        <f t="shared" si="18"/>
        <v>0</v>
      </c>
      <c r="AX17" s="452"/>
      <c r="AY17" s="452"/>
      <c r="AZ17" s="452"/>
      <c r="BA17" s="452"/>
      <c r="BB17" s="452"/>
      <c r="BC17" s="452"/>
      <c r="BD17" s="452"/>
      <c r="BE17" s="505">
        <f t="shared" si="19"/>
        <v>0</v>
      </c>
      <c r="BF17" s="452"/>
      <c r="BG17" s="452">
        <f>výdaje!B97</f>
        <v>0</v>
      </c>
      <c r="BH17" s="452"/>
      <c r="BI17" s="452"/>
      <c r="BJ17" s="452"/>
      <c r="BK17" s="467"/>
      <c r="BL17" s="456"/>
      <c r="BM17" s="506">
        <f t="shared" si="20"/>
        <v>70</v>
      </c>
      <c r="BN17" s="452">
        <f>výdaje!B181</f>
        <v>50</v>
      </c>
      <c r="BO17" s="452">
        <f>výdaje!B199</f>
        <v>20</v>
      </c>
      <c r="BP17" s="452">
        <f>výdaje!B213</f>
        <v>0</v>
      </c>
      <c r="BQ17" s="452"/>
      <c r="BR17" s="452"/>
      <c r="BS17" s="452"/>
      <c r="BT17" s="505">
        <f t="shared" si="21"/>
        <v>36</v>
      </c>
      <c r="BU17" s="452"/>
      <c r="BV17" s="452">
        <f>výdaje!B270</f>
        <v>7</v>
      </c>
      <c r="BW17" s="452"/>
      <c r="BX17" s="452"/>
      <c r="BY17" s="452"/>
      <c r="BZ17" s="452">
        <f>výdaje!B302</f>
        <v>3</v>
      </c>
      <c r="CA17" s="452">
        <f>výdaje!B311</f>
        <v>26</v>
      </c>
      <c r="CB17" s="505">
        <f t="shared" si="22"/>
        <v>0</v>
      </c>
      <c r="CC17" s="452"/>
      <c r="CD17" s="452"/>
      <c r="CE17" s="452"/>
      <c r="CF17" s="452">
        <f>výdaje!B394</f>
        <v>0</v>
      </c>
      <c r="CG17" s="452"/>
      <c r="CH17" s="505">
        <f>SUM(CI17:CJ17)</f>
        <v>0</v>
      </c>
      <c r="CI17" s="452"/>
      <c r="CJ17" s="452"/>
      <c r="CK17" s="456">
        <f t="shared" si="23"/>
        <v>0</v>
      </c>
      <c r="CL17" s="466"/>
      <c r="CM17" s="467">
        <f>výdaje!B411</f>
        <v>0</v>
      </c>
      <c r="CN17" s="456"/>
      <c r="CO17" s="456"/>
      <c r="CP17" s="456">
        <f t="shared" si="24"/>
        <v>0</v>
      </c>
      <c r="CQ17" s="466"/>
      <c r="CR17" s="467"/>
      <c r="CS17" s="456"/>
      <c r="CT17" s="456">
        <f>výdaje!B498</f>
        <v>0</v>
      </c>
      <c r="CU17" s="456"/>
      <c r="CV17" s="505">
        <f t="shared" si="25"/>
        <v>0</v>
      </c>
      <c r="CW17" s="452"/>
      <c r="CX17" s="452"/>
      <c r="CY17" s="509"/>
      <c r="CZ17" s="509"/>
      <c r="DA17" s="510"/>
    </row>
    <row r="18" spans="1:105" ht="12" customHeight="1" thickBot="1" thickTop="1">
      <c r="A18" s="88"/>
      <c r="B18" s="21" t="s">
        <v>184</v>
      </c>
      <c r="C18" s="426">
        <f t="shared" si="3"/>
        <v>60</v>
      </c>
      <c r="D18" s="235"/>
      <c r="E18" s="451">
        <f t="shared" si="14"/>
        <v>0</v>
      </c>
      <c r="F18" s="452"/>
      <c r="G18" s="452"/>
      <c r="H18" s="452"/>
      <c r="I18" s="452"/>
      <c r="J18" s="452"/>
      <c r="K18" s="452"/>
      <c r="L18" s="453">
        <f t="shared" si="15"/>
        <v>0</v>
      </c>
      <c r="M18" s="452"/>
      <c r="N18" s="452"/>
      <c r="O18" s="452"/>
      <c r="P18" s="452"/>
      <c r="Q18" s="452"/>
      <c r="R18" s="452"/>
      <c r="S18" s="452"/>
      <c r="T18" s="454"/>
      <c r="U18" s="452"/>
      <c r="V18" s="452"/>
      <c r="W18" s="453">
        <f t="shared" si="16"/>
        <v>60</v>
      </c>
      <c r="X18" s="452"/>
      <c r="Y18" s="452">
        <f>příjmy!B59</f>
        <v>60</v>
      </c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5"/>
      <c r="AK18" s="456"/>
      <c r="AL18" s="453">
        <f t="shared" si="17"/>
        <v>0</v>
      </c>
      <c r="AM18" s="452"/>
      <c r="AN18" s="452"/>
      <c r="AO18" s="457"/>
      <c r="AP18" s="456"/>
      <c r="AQ18" s="458"/>
      <c r="AR18" s="416"/>
      <c r="AS18" s="21"/>
      <c r="AT18" s="21" t="s">
        <v>184</v>
      </c>
      <c r="AU18" s="426">
        <f t="shared" si="5"/>
        <v>0</v>
      </c>
      <c r="AV18" s="21"/>
      <c r="AW18" s="504">
        <f t="shared" si="18"/>
        <v>0</v>
      </c>
      <c r="AX18" s="452"/>
      <c r="AY18" s="452"/>
      <c r="AZ18" s="452"/>
      <c r="BA18" s="452"/>
      <c r="BB18" s="452"/>
      <c r="BC18" s="452"/>
      <c r="BD18" s="452"/>
      <c r="BE18" s="505">
        <f t="shared" si="19"/>
        <v>0</v>
      </c>
      <c r="BF18" s="452"/>
      <c r="BG18" s="452"/>
      <c r="BH18" s="452">
        <f>výdaje!B119</f>
        <v>0</v>
      </c>
      <c r="BI18" s="452">
        <f>výdaje!B99</f>
        <v>0</v>
      </c>
      <c r="BJ18" s="452"/>
      <c r="BK18" s="467">
        <f>výdaje!B134</f>
        <v>0</v>
      </c>
      <c r="BL18" s="456"/>
      <c r="BM18" s="506">
        <f t="shared" si="20"/>
        <v>0</v>
      </c>
      <c r="BN18" s="452"/>
      <c r="BO18" s="452"/>
      <c r="BP18" s="452"/>
      <c r="BQ18" s="452"/>
      <c r="BR18" s="452"/>
      <c r="BS18" s="452"/>
      <c r="BT18" s="505">
        <f t="shared" si="21"/>
        <v>0</v>
      </c>
      <c r="BU18" s="452"/>
      <c r="BV18" s="452"/>
      <c r="BW18" s="452"/>
      <c r="BX18" s="452"/>
      <c r="BY18" s="452"/>
      <c r="BZ18" s="452"/>
      <c r="CA18" s="452">
        <f>výdaje!B312</f>
        <v>0</v>
      </c>
      <c r="CB18" s="505">
        <f t="shared" si="22"/>
        <v>0</v>
      </c>
      <c r="CC18" s="452"/>
      <c r="CD18" s="452"/>
      <c r="CE18" s="452"/>
      <c r="CF18" s="452"/>
      <c r="CG18" s="452"/>
      <c r="CH18" s="505">
        <f>SUM(CI18:CJ18)</f>
        <v>0</v>
      </c>
      <c r="CI18" s="452"/>
      <c r="CJ18" s="452"/>
      <c r="CK18" s="456">
        <f t="shared" si="23"/>
        <v>0</v>
      </c>
      <c r="CL18" s="466"/>
      <c r="CM18" s="467"/>
      <c r="CN18" s="456"/>
      <c r="CO18" s="456"/>
      <c r="CP18" s="456">
        <f t="shared" si="24"/>
        <v>0</v>
      </c>
      <c r="CQ18" s="466"/>
      <c r="CR18" s="467"/>
      <c r="CS18" s="456"/>
      <c r="CT18" s="456"/>
      <c r="CU18" s="456"/>
      <c r="CV18" s="505">
        <f t="shared" si="25"/>
        <v>0</v>
      </c>
      <c r="CW18" s="452"/>
      <c r="CX18" s="452"/>
      <c r="CY18" s="509"/>
      <c r="CZ18" s="509"/>
      <c r="DA18" s="510"/>
    </row>
    <row r="19" spans="1:105" ht="12" customHeight="1" thickBot="1" thickTop="1">
      <c r="A19" s="88"/>
      <c r="B19" s="21" t="s">
        <v>185</v>
      </c>
      <c r="C19" s="426">
        <f t="shared" si="3"/>
        <v>35</v>
      </c>
      <c r="D19" s="235"/>
      <c r="E19" s="451">
        <f t="shared" si="14"/>
        <v>0</v>
      </c>
      <c r="F19" s="452"/>
      <c r="G19" s="452"/>
      <c r="H19" s="452"/>
      <c r="I19" s="452"/>
      <c r="J19" s="452"/>
      <c r="K19" s="452"/>
      <c r="L19" s="453">
        <f t="shared" si="15"/>
        <v>0</v>
      </c>
      <c r="M19" s="452"/>
      <c r="N19" s="452"/>
      <c r="O19" s="452"/>
      <c r="P19" s="452"/>
      <c r="Q19" s="452"/>
      <c r="R19" s="452"/>
      <c r="S19" s="452"/>
      <c r="T19" s="454"/>
      <c r="U19" s="452"/>
      <c r="V19" s="452"/>
      <c r="W19" s="453">
        <f t="shared" si="16"/>
        <v>35</v>
      </c>
      <c r="X19" s="452"/>
      <c r="Y19" s="452">
        <f>příjmy!B60</f>
        <v>35</v>
      </c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5"/>
      <c r="AK19" s="456"/>
      <c r="AL19" s="453">
        <f t="shared" si="17"/>
        <v>0</v>
      </c>
      <c r="AM19" s="452"/>
      <c r="AN19" s="452"/>
      <c r="AO19" s="457"/>
      <c r="AP19" s="456"/>
      <c r="AQ19" s="458"/>
      <c r="AR19" s="416"/>
      <c r="AS19" s="21"/>
      <c r="AT19" s="21" t="s">
        <v>185</v>
      </c>
      <c r="AU19" s="426">
        <f t="shared" si="5"/>
        <v>0</v>
      </c>
      <c r="AV19" s="21"/>
      <c r="AW19" s="504">
        <f t="shared" si="18"/>
        <v>0</v>
      </c>
      <c r="AX19" s="452"/>
      <c r="AY19" s="452"/>
      <c r="AZ19" s="452"/>
      <c r="BA19" s="452"/>
      <c r="BB19" s="452"/>
      <c r="BC19" s="452"/>
      <c r="BD19" s="452"/>
      <c r="BE19" s="505">
        <f t="shared" si="19"/>
        <v>0</v>
      </c>
      <c r="BF19" s="452"/>
      <c r="BG19" s="452"/>
      <c r="BH19" s="452"/>
      <c r="BI19" s="452">
        <f>výdaje!B100</f>
        <v>0</v>
      </c>
      <c r="BJ19" s="452"/>
      <c r="BK19" s="467">
        <f>výdaje!B135</f>
        <v>0</v>
      </c>
      <c r="BL19" s="456"/>
      <c r="BM19" s="506">
        <f t="shared" si="20"/>
        <v>0</v>
      </c>
      <c r="BN19" s="452"/>
      <c r="BO19" s="452"/>
      <c r="BP19" s="452"/>
      <c r="BQ19" s="452"/>
      <c r="BR19" s="452"/>
      <c r="BS19" s="452"/>
      <c r="BT19" s="505">
        <f t="shared" si="21"/>
        <v>0</v>
      </c>
      <c r="BU19" s="452"/>
      <c r="BV19" s="452"/>
      <c r="BW19" s="452"/>
      <c r="BX19" s="452"/>
      <c r="BY19" s="452"/>
      <c r="BZ19" s="452"/>
      <c r="CA19" s="452">
        <f>výdaje!B313</f>
        <v>0</v>
      </c>
      <c r="CB19" s="505">
        <f t="shared" si="22"/>
        <v>0</v>
      </c>
      <c r="CC19" s="452"/>
      <c r="CD19" s="452"/>
      <c r="CE19" s="452"/>
      <c r="CF19" s="452"/>
      <c r="CG19" s="452"/>
      <c r="CH19" s="505">
        <f>SUM(CI19:CJ19)</f>
        <v>0</v>
      </c>
      <c r="CI19" s="452"/>
      <c r="CJ19" s="452"/>
      <c r="CK19" s="456">
        <f t="shared" si="23"/>
        <v>0</v>
      </c>
      <c r="CL19" s="466"/>
      <c r="CM19" s="467"/>
      <c r="CN19" s="456"/>
      <c r="CO19" s="456"/>
      <c r="CP19" s="456">
        <f t="shared" si="24"/>
        <v>0</v>
      </c>
      <c r="CQ19" s="466"/>
      <c r="CR19" s="467"/>
      <c r="CS19" s="456"/>
      <c r="CT19" s="456"/>
      <c r="CU19" s="456"/>
      <c r="CV19" s="505">
        <f t="shared" si="25"/>
        <v>0</v>
      </c>
      <c r="CW19" s="452"/>
      <c r="CX19" s="452"/>
      <c r="CY19" s="509"/>
      <c r="CZ19" s="509"/>
      <c r="DA19" s="510"/>
    </row>
    <row r="20" spans="1:105" ht="12" customHeight="1" thickBot="1" thickTop="1">
      <c r="A20" s="88"/>
      <c r="B20" s="21" t="s">
        <v>186</v>
      </c>
      <c r="C20" s="426">
        <f t="shared" si="3"/>
        <v>35</v>
      </c>
      <c r="D20" s="235"/>
      <c r="E20" s="451">
        <f t="shared" si="14"/>
        <v>0</v>
      </c>
      <c r="F20" s="452"/>
      <c r="G20" s="452"/>
      <c r="H20" s="452"/>
      <c r="I20" s="452"/>
      <c r="J20" s="452"/>
      <c r="K20" s="452"/>
      <c r="L20" s="453">
        <f t="shared" si="15"/>
        <v>0</v>
      </c>
      <c r="M20" s="452"/>
      <c r="N20" s="452"/>
      <c r="O20" s="452"/>
      <c r="P20" s="452"/>
      <c r="Q20" s="452"/>
      <c r="R20" s="452"/>
      <c r="S20" s="452"/>
      <c r="T20" s="454"/>
      <c r="U20" s="452"/>
      <c r="V20" s="452"/>
      <c r="W20" s="453">
        <f t="shared" si="16"/>
        <v>35</v>
      </c>
      <c r="X20" s="452"/>
      <c r="Y20" s="452">
        <f>příjmy!B61</f>
        <v>35</v>
      </c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5"/>
      <c r="AK20" s="456"/>
      <c r="AL20" s="453">
        <f t="shared" si="17"/>
        <v>0</v>
      </c>
      <c r="AM20" s="452"/>
      <c r="AN20" s="452"/>
      <c r="AO20" s="457"/>
      <c r="AP20" s="456"/>
      <c r="AQ20" s="458"/>
      <c r="AR20" s="416"/>
      <c r="AS20" s="21"/>
      <c r="AT20" s="21" t="s">
        <v>186</v>
      </c>
      <c r="AU20" s="426">
        <f t="shared" si="5"/>
        <v>0</v>
      </c>
      <c r="AV20" s="21"/>
      <c r="AW20" s="504">
        <f t="shared" si="18"/>
        <v>0</v>
      </c>
      <c r="AX20" s="452"/>
      <c r="AY20" s="452"/>
      <c r="AZ20" s="452"/>
      <c r="BA20" s="452"/>
      <c r="BB20" s="452"/>
      <c r="BC20" s="452"/>
      <c r="BD20" s="452"/>
      <c r="BE20" s="505">
        <f t="shared" si="19"/>
        <v>0</v>
      </c>
      <c r="BF20" s="452"/>
      <c r="BG20" s="452"/>
      <c r="BH20" s="452">
        <f>výdaje!B120</f>
        <v>0</v>
      </c>
      <c r="BI20" s="452">
        <f>výdaje!B101</f>
        <v>0</v>
      </c>
      <c r="BJ20" s="452"/>
      <c r="BK20" s="467">
        <f>výdaje!B136</f>
        <v>0</v>
      </c>
      <c r="BL20" s="456"/>
      <c r="BM20" s="506">
        <f t="shared" si="20"/>
        <v>0</v>
      </c>
      <c r="BN20" s="452"/>
      <c r="BO20" s="452"/>
      <c r="BP20" s="452"/>
      <c r="BQ20" s="452"/>
      <c r="BR20" s="452"/>
      <c r="BS20" s="452"/>
      <c r="BT20" s="505">
        <f t="shared" si="21"/>
        <v>0</v>
      </c>
      <c r="BU20" s="452"/>
      <c r="BV20" s="452"/>
      <c r="BW20" s="452"/>
      <c r="BX20" s="452"/>
      <c r="BY20" s="452"/>
      <c r="BZ20" s="452"/>
      <c r="CA20" s="452"/>
      <c r="CB20" s="505">
        <f t="shared" si="22"/>
        <v>0</v>
      </c>
      <c r="CC20" s="452"/>
      <c r="CD20" s="452"/>
      <c r="CE20" s="452"/>
      <c r="CF20" s="452"/>
      <c r="CG20" s="452"/>
      <c r="CH20" s="505">
        <f>SUM(CI20:CJ20)</f>
        <v>0</v>
      </c>
      <c r="CI20" s="452"/>
      <c r="CJ20" s="452"/>
      <c r="CK20" s="456">
        <f t="shared" si="23"/>
        <v>0</v>
      </c>
      <c r="CL20" s="466"/>
      <c r="CM20" s="467">
        <f>výdaje!B413</f>
        <v>0</v>
      </c>
      <c r="CN20" s="456"/>
      <c r="CO20" s="456"/>
      <c r="CP20" s="456">
        <f t="shared" si="24"/>
        <v>0</v>
      </c>
      <c r="CQ20" s="466"/>
      <c r="CR20" s="467"/>
      <c r="CS20" s="456"/>
      <c r="CT20" s="456"/>
      <c r="CU20" s="456"/>
      <c r="CV20" s="505">
        <f t="shared" si="25"/>
        <v>0</v>
      </c>
      <c r="CW20" s="452"/>
      <c r="CX20" s="452"/>
      <c r="CY20" s="509"/>
      <c r="CZ20" s="509"/>
      <c r="DA20" s="510"/>
    </row>
    <row r="21" spans="1:105" ht="12" customHeight="1" thickBot="1" thickTop="1">
      <c r="A21" s="99" t="s">
        <v>187</v>
      </c>
      <c r="B21" s="223"/>
      <c r="C21" s="425">
        <f t="shared" si="3"/>
        <v>497</v>
      </c>
      <c r="D21" s="234"/>
      <c r="E21" s="459">
        <f aca="true" t="shared" si="26" ref="E21:AQ21">SUM(E22:E25)</f>
        <v>0</v>
      </c>
      <c r="F21" s="460">
        <f t="shared" si="26"/>
        <v>0</v>
      </c>
      <c r="G21" s="460">
        <f t="shared" si="26"/>
        <v>0</v>
      </c>
      <c r="H21" s="460">
        <f t="shared" si="26"/>
        <v>0</v>
      </c>
      <c r="I21" s="460">
        <f t="shared" si="26"/>
        <v>0</v>
      </c>
      <c r="J21" s="460">
        <f t="shared" si="26"/>
        <v>0</v>
      </c>
      <c r="K21" s="460">
        <f t="shared" si="26"/>
        <v>0</v>
      </c>
      <c r="L21" s="461">
        <f t="shared" si="26"/>
        <v>300</v>
      </c>
      <c r="M21" s="462">
        <f t="shared" si="26"/>
        <v>300</v>
      </c>
      <c r="N21" s="462">
        <f t="shared" si="26"/>
        <v>0</v>
      </c>
      <c r="O21" s="462">
        <f t="shared" si="26"/>
        <v>0</v>
      </c>
      <c r="P21" s="462">
        <f t="shared" si="26"/>
        <v>0</v>
      </c>
      <c r="Q21" s="462">
        <f t="shared" si="26"/>
        <v>0</v>
      </c>
      <c r="R21" s="462">
        <f t="shared" si="26"/>
        <v>0</v>
      </c>
      <c r="S21" s="462">
        <f t="shared" si="26"/>
        <v>0</v>
      </c>
      <c r="T21" s="462">
        <f t="shared" si="26"/>
        <v>0</v>
      </c>
      <c r="U21" s="462">
        <f t="shared" si="26"/>
        <v>0</v>
      </c>
      <c r="V21" s="462">
        <f t="shared" si="26"/>
        <v>0</v>
      </c>
      <c r="W21" s="461">
        <f t="shared" si="26"/>
        <v>197</v>
      </c>
      <c r="X21" s="462">
        <f t="shared" si="26"/>
        <v>187</v>
      </c>
      <c r="Y21" s="462">
        <f t="shared" si="26"/>
        <v>0</v>
      </c>
      <c r="Z21" s="462">
        <f t="shared" si="26"/>
        <v>0</v>
      </c>
      <c r="AA21" s="462">
        <f t="shared" si="26"/>
        <v>0</v>
      </c>
      <c r="AB21" s="462">
        <f t="shared" si="26"/>
        <v>10</v>
      </c>
      <c r="AC21" s="462">
        <f t="shared" si="26"/>
        <v>0</v>
      </c>
      <c r="AD21" s="462">
        <f t="shared" si="26"/>
        <v>0</v>
      </c>
      <c r="AE21" s="462">
        <f t="shared" si="26"/>
        <v>0</v>
      </c>
      <c r="AF21" s="462">
        <f t="shared" si="26"/>
        <v>0</v>
      </c>
      <c r="AG21" s="462">
        <f t="shared" si="26"/>
        <v>0</v>
      </c>
      <c r="AH21" s="462">
        <f t="shared" si="26"/>
        <v>0</v>
      </c>
      <c r="AI21" s="462">
        <f t="shared" si="26"/>
        <v>0</v>
      </c>
      <c r="AJ21" s="463">
        <f t="shared" si="26"/>
        <v>0</v>
      </c>
      <c r="AK21" s="461">
        <f t="shared" si="26"/>
        <v>0</v>
      </c>
      <c r="AL21" s="461">
        <f t="shared" si="26"/>
        <v>0</v>
      </c>
      <c r="AM21" s="462">
        <f t="shared" si="26"/>
        <v>0</v>
      </c>
      <c r="AN21" s="462">
        <f t="shared" si="26"/>
        <v>0</v>
      </c>
      <c r="AO21" s="464">
        <f t="shared" si="26"/>
        <v>0</v>
      </c>
      <c r="AP21" s="461">
        <f t="shared" si="26"/>
        <v>0</v>
      </c>
      <c r="AQ21" s="465">
        <f t="shared" si="26"/>
        <v>0</v>
      </c>
      <c r="AR21" s="415"/>
      <c r="AS21" s="223" t="s">
        <v>187</v>
      </c>
      <c r="AT21" s="223"/>
      <c r="AU21" s="425">
        <f t="shared" si="5"/>
        <v>986</v>
      </c>
      <c r="AV21" s="229"/>
      <c r="AW21" s="511">
        <f aca="true" t="shared" si="27" ref="AW21:CB21">SUM(AW22:AW25)</f>
        <v>251</v>
      </c>
      <c r="AX21" s="462">
        <f t="shared" si="27"/>
        <v>124</v>
      </c>
      <c r="AY21" s="462">
        <f t="shared" si="27"/>
        <v>65</v>
      </c>
      <c r="AZ21" s="462">
        <f t="shared" si="27"/>
        <v>0</v>
      </c>
      <c r="BA21" s="462">
        <f t="shared" si="27"/>
        <v>46</v>
      </c>
      <c r="BB21" s="462">
        <f t="shared" si="27"/>
        <v>16</v>
      </c>
      <c r="BC21" s="462">
        <f t="shared" si="27"/>
        <v>0</v>
      </c>
      <c r="BD21" s="462">
        <f t="shared" si="27"/>
        <v>0</v>
      </c>
      <c r="BE21" s="461">
        <f t="shared" si="27"/>
        <v>182</v>
      </c>
      <c r="BF21" s="462">
        <f t="shared" si="27"/>
        <v>0</v>
      </c>
      <c r="BG21" s="462">
        <f t="shared" si="27"/>
        <v>0</v>
      </c>
      <c r="BH21" s="462">
        <f t="shared" si="27"/>
        <v>49</v>
      </c>
      <c r="BI21" s="462">
        <f t="shared" si="27"/>
        <v>4</v>
      </c>
      <c r="BJ21" s="462">
        <f t="shared" si="27"/>
        <v>0</v>
      </c>
      <c r="BK21" s="512">
        <f t="shared" si="27"/>
        <v>129</v>
      </c>
      <c r="BL21" s="461">
        <f t="shared" si="27"/>
        <v>0</v>
      </c>
      <c r="BM21" s="459">
        <f t="shared" si="27"/>
        <v>178</v>
      </c>
      <c r="BN21" s="462">
        <f t="shared" si="27"/>
        <v>9</v>
      </c>
      <c r="BO21" s="462">
        <f t="shared" si="27"/>
        <v>133</v>
      </c>
      <c r="BP21" s="462">
        <f t="shared" si="27"/>
        <v>35</v>
      </c>
      <c r="BQ21" s="462">
        <f t="shared" si="27"/>
        <v>0</v>
      </c>
      <c r="BR21" s="462">
        <f t="shared" si="27"/>
        <v>1</v>
      </c>
      <c r="BS21" s="462">
        <f t="shared" si="27"/>
        <v>0</v>
      </c>
      <c r="BT21" s="461">
        <f t="shared" si="27"/>
        <v>314</v>
      </c>
      <c r="BU21" s="462">
        <f t="shared" si="27"/>
        <v>0</v>
      </c>
      <c r="BV21" s="462">
        <f t="shared" si="27"/>
        <v>8</v>
      </c>
      <c r="BW21" s="462">
        <f t="shared" si="27"/>
        <v>0</v>
      </c>
      <c r="BX21" s="462">
        <f t="shared" si="27"/>
        <v>0</v>
      </c>
      <c r="BY21" s="462">
        <f t="shared" si="27"/>
        <v>0</v>
      </c>
      <c r="BZ21" s="462">
        <f t="shared" si="27"/>
        <v>8</v>
      </c>
      <c r="CA21" s="462">
        <f t="shared" si="27"/>
        <v>298</v>
      </c>
      <c r="CB21" s="461">
        <f t="shared" si="27"/>
        <v>43</v>
      </c>
      <c r="CC21" s="462">
        <f aca="true" t="shared" si="28" ref="CC21:DA21">SUM(CC22:CC25)</f>
        <v>11</v>
      </c>
      <c r="CD21" s="462">
        <f t="shared" si="28"/>
        <v>0</v>
      </c>
      <c r="CE21" s="462">
        <f t="shared" si="28"/>
        <v>3</v>
      </c>
      <c r="CF21" s="462">
        <f t="shared" si="28"/>
        <v>29</v>
      </c>
      <c r="CG21" s="462">
        <f t="shared" si="28"/>
        <v>0</v>
      </c>
      <c r="CH21" s="461">
        <f t="shared" si="28"/>
        <v>0</v>
      </c>
      <c r="CI21" s="462">
        <f t="shared" si="28"/>
        <v>0</v>
      </c>
      <c r="CJ21" s="462">
        <f t="shared" si="28"/>
        <v>0</v>
      </c>
      <c r="CK21" s="461">
        <f t="shared" si="28"/>
        <v>18</v>
      </c>
      <c r="CL21" s="461">
        <f t="shared" si="28"/>
        <v>0</v>
      </c>
      <c r="CM21" s="461">
        <f t="shared" si="28"/>
        <v>18</v>
      </c>
      <c r="CN21" s="461">
        <f t="shared" si="28"/>
        <v>0</v>
      </c>
      <c r="CO21" s="461">
        <f t="shared" si="28"/>
        <v>0</v>
      </c>
      <c r="CP21" s="461">
        <f t="shared" si="28"/>
        <v>0</v>
      </c>
      <c r="CQ21" s="461">
        <f t="shared" si="28"/>
        <v>0</v>
      </c>
      <c r="CR21" s="461">
        <f t="shared" si="28"/>
        <v>0</v>
      </c>
      <c r="CS21" s="461">
        <f t="shared" si="28"/>
        <v>0</v>
      </c>
      <c r="CT21" s="461">
        <f t="shared" si="28"/>
        <v>0</v>
      </c>
      <c r="CU21" s="461">
        <f t="shared" si="28"/>
        <v>0</v>
      </c>
      <c r="CV21" s="461">
        <f t="shared" si="28"/>
        <v>0</v>
      </c>
      <c r="CW21" s="462">
        <f t="shared" si="28"/>
        <v>0</v>
      </c>
      <c r="CX21" s="462">
        <f t="shared" si="28"/>
        <v>0</v>
      </c>
      <c r="CY21" s="462">
        <f t="shared" si="28"/>
        <v>0</v>
      </c>
      <c r="CZ21" s="462">
        <f t="shared" si="28"/>
        <v>0</v>
      </c>
      <c r="DA21" s="513">
        <f t="shared" si="28"/>
        <v>0</v>
      </c>
    </row>
    <row r="22" spans="1:105" ht="12.75" customHeight="1" thickBot="1" thickTop="1">
      <c r="A22" s="88"/>
      <c r="B22" s="21" t="s">
        <v>188</v>
      </c>
      <c r="C22" s="426">
        <f t="shared" si="3"/>
        <v>160</v>
      </c>
      <c r="D22" s="235"/>
      <c r="E22" s="451">
        <f>SUM(F22:K22)</f>
        <v>0</v>
      </c>
      <c r="F22" s="452"/>
      <c r="G22" s="452"/>
      <c r="H22" s="452"/>
      <c r="I22" s="452"/>
      <c r="J22" s="452"/>
      <c r="K22" s="452"/>
      <c r="L22" s="453">
        <f>SUM(M22:V22)</f>
        <v>0</v>
      </c>
      <c r="M22" s="452"/>
      <c r="N22" s="452"/>
      <c r="O22" s="452"/>
      <c r="P22" s="452"/>
      <c r="Q22" s="452"/>
      <c r="R22" s="452"/>
      <c r="S22" s="452"/>
      <c r="T22" s="454"/>
      <c r="U22" s="452"/>
      <c r="V22" s="452"/>
      <c r="W22" s="453">
        <f>SUM(X22:AI22)</f>
        <v>160</v>
      </c>
      <c r="X22" s="452">
        <f>příjmy!B42</f>
        <v>150</v>
      </c>
      <c r="Y22" s="452"/>
      <c r="Z22" s="452"/>
      <c r="AA22" s="452"/>
      <c r="AB22" s="452">
        <f>příjmy!B64</f>
        <v>10</v>
      </c>
      <c r="AC22" s="452"/>
      <c r="AD22" s="452"/>
      <c r="AE22" s="452"/>
      <c r="AF22" s="452"/>
      <c r="AG22" s="452"/>
      <c r="AH22" s="452">
        <f>příjmy!B98</f>
        <v>0</v>
      </c>
      <c r="AI22" s="452"/>
      <c r="AJ22" s="455"/>
      <c r="AK22" s="456"/>
      <c r="AL22" s="453">
        <f>SUM(AM22:AO22)</f>
        <v>0</v>
      </c>
      <c r="AM22" s="452"/>
      <c r="AN22" s="452"/>
      <c r="AO22" s="457"/>
      <c r="AP22" s="456">
        <f>příjmy!B156</f>
        <v>0</v>
      </c>
      <c r="AQ22" s="458">
        <f>příjmy!B155</f>
        <v>0</v>
      </c>
      <c r="AR22" s="416"/>
      <c r="AS22" s="21"/>
      <c r="AT22" s="21" t="s">
        <v>188</v>
      </c>
      <c r="AU22" s="426">
        <f t="shared" si="5"/>
        <v>671</v>
      </c>
      <c r="AV22" s="21"/>
      <c r="AW22" s="504">
        <f>SUM(AX22:BD22)</f>
        <v>184</v>
      </c>
      <c r="AX22" s="514">
        <f>výdaje!B8</f>
        <v>124</v>
      </c>
      <c r="AY22" s="452">
        <f>výdaje!B19</f>
        <v>13</v>
      </c>
      <c r="AZ22" s="452"/>
      <c r="BA22" s="452">
        <f>výdaje!B44</f>
        <v>35</v>
      </c>
      <c r="BB22" s="452">
        <f>výdaje!B67</f>
        <v>12</v>
      </c>
      <c r="BC22" s="452"/>
      <c r="BD22" s="452"/>
      <c r="BE22" s="505">
        <f>SUM(BF22:BK22)</f>
        <v>84</v>
      </c>
      <c r="BF22" s="452"/>
      <c r="BG22" s="452"/>
      <c r="BH22" s="452">
        <f>výdaje!B121</f>
        <v>0</v>
      </c>
      <c r="BI22" s="452">
        <f>výdaje!B102</f>
        <v>4</v>
      </c>
      <c r="BJ22" s="452"/>
      <c r="BK22" s="467">
        <f>výdaje!B137</f>
        <v>80</v>
      </c>
      <c r="BL22" s="456"/>
      <c r="BM22" s="506">
        <f>SUM(BN22:BS22)</f>
        <v>177</v>
      </c>
      <c r="BN22" s="452">
        <f>výdaje!B182</f>
        <v>9</v>
      </c>
      <c r="BO22" s="452">
        <f>výdaje!B200</f>
        <v>133</v>
      </c>
      <c r="BP22" s="452">
        <f>výdaje!B214</f>
        <v>35</v>
      </c>
      <c r="BQ22" s="452"/>
      <c r="BR22" s="452"/>
      <c r="BS22" s="452"/>
      <c r="BT22" s="505">
        <f>SUM(BU22:CA22)</f>
        <v>211</v>
      </c>
      <c r="BU22" s="452"/>
      <c r="BV22" s="452">
        <f>výdaje!B271</f>
        <v>8</v>
      </c>
      <c r="BW22" s="452"/>
      <c r="BX22" s="452"/>
      <c r="BY22" s="452"/>
      <c r="BZ22" s="452"/>
      <c r="CA22" s="452">
        <f>výdaje!B314</f>
        <v>203</v>
      </c>
      <c r="CB22" s="505">
        <f>SUM(CC22:CG22)</f>
        <v>13</v>
      </c>
      <c r="CC22" s="452">
        <f>výdaje!B354</f>
        <v>10</v>
      </c>
      <c r="CD22" s="452"/>
      <c r="CE22" s="452">
        <f>výdaje!B380</f>
        <v>3</v>
      </c>
      <c r="CF22" s="452"/>
      <c r="CG22" s="452"/>
      <c r="CH22" s="505">
        <f>SUM(CI22:CJ22)</f>
        <v>0</v>
      </c>
      <c r="CI22" s="452"/>
      <c r="CJ22" s="452"/>
      <c r="CK22" s="456">
        <f>SUM(CL22:CM22)</f>
        <v>2</v>
      </c>
      <c r="CL22" s="507"/>
      <c r="CM22" s="508">
        <f>výdaje!B415</f>
        <v>2</v>
      </c>
      <c r="CN22" s="456"/>
      <c r="CO22" s="456"/>
      <c r="CP22" s="456">
        <f>SUM(CQ22:CR22)</f>
        <v>0</v>
      </c>
      <c r="CQ22" s="507"/>
      <c r="CR22" s="508"/>
      <c r="CS22" s="456"/>
      <c r="CT22" s="456"/>
      <c r="CU22" s="456"/>
      <c r="CV22" s="505">
        <f>CW22+CX22</f>
        <v>0</v>
      </c>
      <c r="CW22" s="452">
        <f>výdaje!B532+výdaje!B527+výdaje!B531</f>
        <v>0</v>
      </c>
      <c r="CX22" s="452"/>
      <c r="CY22" s="509"/>
      <c r="CZ22" s="509"/>
      <c r="DA22" s="510"/>
    </row>
    <row r="23" spans="1:105" ht="12.75" customHeight="1" thickBot="1" thickTop="1">
      <c r="A23" s="88"/>
      <c r="B23" s="21" t="s">
        <v>189</v>
      </c>
      <c r="C23" s="426">
        <f t="shared" si="3"/>
        <v>0</v>
      </c>
      <c r="D23" s="235"/>
      <c r="E23" s="451">
        <f>SUM(F23:K23)</f>
        <v>0</v>
      </c>
      <c r="F23" s="452"/>
      <c r="G23" s="452"/>
      <c r="H23" s="452"/>
      <c r="I23" s="452"/>
      <c r="J23" s="452"/>
      <c r="K23" s="452"/>
      <c r="L23" s="453">
        <f>SUM(M23:V23)</f>
        <v>0</v>
      </c>
      <c r="M23" s="452"/>
      <c r="N23" s="452"/>
      <c r="O23" s="452"/>
      <c r="P23" s="452"/>
      <c r="Q23" s="452"/>
      <c r="R23" s="452"/>
      <c r="S23" s="452"/>
      <c r="T23" s="454"/>
      <c r="U23" s="452"/>
      <c r="V23" s="452"/>
      <c r="W23" s="453">
        <f>SUM(X23:AI23)</f>
        <v>0</v>
      </c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5"/>
      <c r="AK23" s="456"/>
      <c r="AL23" s="453">
        <f>SUM(AM23:AO23)</f>
        <v>0</v>
      </c>
      <c r="AM23" s="452"/>
      <c r="AN23" s="452"/>
      <c r="AO23" s="457"/>
      <c r="AP23" s="456"/>
      <c r="AQ23" s="458"/>
      <c r="AR23" s="416"/>
      <c r="AS23" s="21"/>
      <c r="AT23" s="21" t="s">
        <v>189</v>
      </c>
      <c r="AU23" s="426">
        <f t="shared" si="5"/>
        <v>53</v>
      </c>
      <c r="AV23" s="21"/>
      <c r="AW23" s="504">
        <f>SUM(AX23:BD23)</f>
        <v>0</v>
      </c>
      <c r="AX23" s="452"/>
      <c r="AY23" s="452"/>
      <c r="AZ23" s="452"/>
      <c r="BA23" s="452"/>
      <c r="BB23" s="452"/>
      <c r="BC23" s="452"/>
      <c r="BD23" s="452"/>
      <c r="BE23" s="505">
        <f>SUM(BF23:BK23)</f>
        <v>13</v>
      </c>
      <c r="BF23" s="452"/>
      <c r="BG23" s="452"/>
      <c r="BH23" s="452">
        <f>výdaje!B122</f>
        <v>0</v>
      </c>
      <c r="BI23" s="452"/>
      <c r="BJ23" s="452"/>
      <c r="BK23" s="467">
        <f>výdaje!B138</f>
        <v>13</v>
      </c>
      <c r="BL23" s="456"/>
      <c r="BM23" s="506">
        <f>SUM(BN23:BS23)</f>
        <v>0</v>
      </c>
      <c r="BN23" s="452"/>
      <c r="BO23" s="452"/>
      <c r="BP23" s="452"/>
      <c r="BQ23" s="452"/>
      <c r="BR23" s="452"/>
      <c r="BS23" s="452"/>
      <c r="BT23" s="505">
        <f>SUM(BU23:CA23)</f>
        <v>7</v>
      </c>
      <c r="BU23" s="452"/>
      <c r="BV23" s="452"/>
      <c r="BW23" s="452"/>
      <c r="BX23" s="452"/>
      <c r="BY23" s="452"/>
      <c r="BZ23" s="452"/>
      <c r="CA23" s="452">
        <f>výdaje!B315</f>
        <v>7</v>
      </c>
      <c r="CB23" s="505">
        <f>SUM(CC23:CG23)</f>
        <v>17</v>
      </c>
      <c r="CC23" s="452"/>
      <c r="CD23" s="452"/>
      <c r="CE23" s="452"/>
      <c r="CF23" s="452">
        <f>výdaje!B399</f>
        <v>17</v>
      </c>
      <c r="CG23" s="452"/>
      <c r="CH23" s="505">
        <f>SUM(CI23:CJ23)</f>
        <v>0</v>
      </c>
      <c r="CI23" s="452"/>
      <c r="CJ23" s="452"/>
      <c r="CK23" s="456">
        <f>SUM(CL23:CM23)</f>
        <v>16</v>
      </c>
      <c r="CL23" s="466"/>
      <c r="CM23" s="467">
        <f>výdaje!B416</f>
        <v>16</v>
      </c>
      <c r="CN23" s="456"/>
      <c r="CO23" s="456"/>
      <c r="CP23" s="456">
        <f>SUM(CQ23:CR23)</f>
        <v>0</v>
      </c>
      <c r="CQ23" s="466"/>
      <c r="CR23" s="467"/>
      <c r="CS23" s="456"/>
      <c r="CT23" s="456"/>
      <c r="CU23" s="456"/>
      <c r="CV23" s="505">
        <f>CW23+CX23</f>
        <v>0</v>
      </c>
      <c r="CW23" s="452"/>
      <c r="CX23" s="452"/>
      <c r="CY23" s="509"/>
      <c r="CZ23" s="509"/>
      <c r="DA23" s="510"/>
    </row>
    <row r="24" spans="1:105" ht="12.75" customHeight="1" thickBot="1" thickTop="1">
      <c r="A24" s="88"/>
      <c r="B24" s="21" t="s">
        <v>190</v>
      </c>
      <c r="C24" s="426">
        <f t="shared" si="3"/>
        <v>17</v>
      </c>
      <c r="D24" s="235"/>
      <c r="E24" s="451">
        <f>SUM(F24:K24)</f>
        <v>0</v>
      </c>
      <c r="F24" s="452"/>
      <c r="G24" s="452"/>
      <c r="H24" s="452"/>
      <c r="I24" s="452"/>
      <c r="J24" s="452"/>
      <c r="K24" s="452"/>
      <c r="L24" s="453">
        <f>SUM(M24:V24)</f>
        <v>0</v>
      </c>
      <c r="M24" s="452"/>
      <c r="N24" s="452"/>
      <c r="O24" s="452"/>
      <c r="P24" s="452"/>
      <c r="Q24" s="452"/>
      <c r="R24" s="452"/>
      <c r="S24" s="452"/>
      <c r="T24" s="454"/>
      <c r="U24" s="452"/>
      <c r="V24" s="452"/>
      <c r="W24" s="453">
        <f>SUM(X24:AI24)</f>
        <v>17</v>
      </c>
      <c r="X24" s="452">
        <f>příjmy!B43</f>
        <v>17</v>
      </c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5"/>
      <c r="AK24" s="456"/>
      <c r="AL24" s="453">
        <f>SUM(AM24:AO24)</f>
        <v>0</v>
      </c>
      <c r="AM24" s="452"/>
      <c r="AN24" s="452"/>
      <c r="AO24" s="457"/>
      <c r="AP24" s="456"/>
      <c r="AQ24" s="458"/>
      <c r="AR24" s="416"/>
      <c r="AS24" s="21"/>
      <c r="AT24" s="21" t="s">
        <v>190</v>
      </c>
      <c r="AU24" s="426">
        <f t="shared" si="5"/>
        <v>122</v>
      </c>
      <c r="AV24" s="21"/>
      <c r="AW24" s="504">
        <f>SUM(AX24:BD24)</f>
        <v>58</v>
      </c>
      <c r="AX24" s="452"/>
      <c r="AY24" s="452">
        <f>výdaje!B20</f>
        <v>43</v>
      </c>
      <c r="AZ24" s="452"/>
      <c r="BA24" s="452">
        <f>výdaje!B45</f>
        <v>11</v>
      </c>
      <c r="BB24" s="452">
        <f>výdaje!B68</f>
        <v>4</v>
      </c>
      <c r="BC24" s="452"/>
      <c r="BD24" s="452"/>
      <c r="BE24" s="505">
        <f>SUM(BF24:BK24)</f>
        <v>54</v>
      </c>
      <c r="BF24" s="452"/>
      <c r="BG24" s="452"/>
      <c r="BH24" s="452">
        <f>výdaje!B123</f>
        <v>49</v>
      </c>
      <c r="BI24" s="452">
        <f>výdaje!B103</f>
        <v>0</v>
      </c>
      <c r="BJ24" s="452"/>
      <c r="BK24" s="467">
        <f>výdaje!B139</f>
        <v>5</v>
      </c>
      <c r="BL24" s="456"/>
      <c r="BM24" s="506">
        <f>SUM(BN24:BS24)</f>
        <v>0</v>
      </c>
      <c r="BN24" s="452"/>
      <c r="BO24" s="452"/>
      <c r="BP24" s="452"/>
      <c r="BQ24" s="452"/>
      <c r="BR24" s="452"/>
      <c r="BS24" s="452"/>
      <c r="BT24" s="505">
        <f>SUM(BU24:CA24)</f>
        <v>10</v>
      </c>
      <c r="BU24" s="452"/>
      <c r="BV24" s="452">
        <f>výdaje!B272</f>
        <v>0</v>
      </c>
      <c r="BW24" s="452"/>
      <c r="BX24" s="452"/>
      <c r="BY24" s="452"/>
      <c r="BZ24" s="452">
        <f>výdaje!B303</f>
        <v>8</v>
      </c>
      <c r="CA24" s="452">
        <f>výdaje!B316</f>
        <v>2</v>
      </c>
      <c r="CB24" s="505">
        <f>SUM(CC24:CG24)</f>
        <v>0</v>
      </c>
      <c r="CC24" s="452"/>
      <c r="CD24" s="452"/>
      <c r="CE24" s="452"/>
      <c r="CF24" s="452"/>
      <c r="CG24" s="452"/>
      <c r="CH24" s="505">
        <f>SUM(CI24:CJ24)</f>
        <v>0</v>
      </c>
      <c r="CI24" s="452"/>
      <c r="CJ24" s="452"/>
      <c r="CK24" s="456">
        <f>SUM(CL24:CM24)</f>
        <v>0</v>
      </c>
      <c r="CL24" s="466"/>
      <c r="CM24" s="467"/>
      <c r="CN24" s="456"/>
      <c r="CO24" s="456"/>
      <c r="CP24" s="456">
        <f>SUM(CQ24:CR24)</f>
        <v>0</v>
      </c>
      <c r="CQ24" s="466"/>
      <c r="CR24" s="467"/>
      <c r="CS24" s="456"/>
      <c r="CT24" s="456"/>
      <c r="CU24" s="456"/>
      <c r="CV24" s="505">
        <f>CW24+CX24</f>
        <v>0</v>
      </c>
      <c r="CW24" s="452"/>
      <c r="CX24" s="452"/>
      <c r="CY24" s="509"/>
      <c r="CZ24" s="509"/>
      <c r="DA24" s="510"/>
    </row>
    <row r="25" spans="1:105" ht="12.75" customHeight="1" thickBot="1" thickTop="1">
      <c r="A25" s="88"/>
      <c r="B25" s="21" t="s">
        <v>191</v>
      </c>
      <c r="C25" s="426">
        <f t="shared" si="3"/>
        <v>320</v>
      </c>
      <c r="D25" s="235"/>
      <c r="E25" s="451">
        <f>SUM(F25:K25)</f>
        <v>0</v>
      </c>
      <c r="F25" s="452"/>
      <c r="G25" s="452"/>
      <c r="H25" s="452"/>
      <c r="I25" s="452"/>
      <c r="J25" s="452"/>
      <c r="K25" s="452"/>
      <c r="L25" s="453">
        <f>SUM(M25:V25)</f>
        <v>300</v>
      </c>
      <c r="M25" s="452">
        <f>příjmy!B18</f>
        <v>300</v>
      </c>
      <c r="N25" s="452"/>
      <c r="O25" s="452"/>
      <c r="P25" s="452"/>
      <c r="Q25" s="452"/>
      <c r="R25" s="452"/>
      <c r="S25" s="452">
        <f>příjmy!B31</f>
        <v>0</v>
      </c>
      <c r="T25" s="454"/>
      <c r="U25" s="452"/>
      <c r="V25" s="452"/>
      <c r="W25" s="453">
        <f>SUM(X25:AI25)</f>
        <v>20</v>
      </c>
      <c r="X25" s="452">
        <f>příjmy!B44</f>
        <v>20</v>
      </c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5"/>
      <c r="AK25" s="456"/>
      <c r="AL25" s="453">
        <f>SUM(AM25:AO25)</f>
        <v>0</v>
      </c>
      <c r="AM25" s="452"/>
      <c r="AN25" s="452"/>
      <c r="AO25" s="457"/>
      <c r="AP25" s="456"/>
      <c r="AQ25" s="458">
        <f>příjmy!B144</f>
        <v>0</v>
      </c>
      <c r="AR25" s="416"/>
      <c r="AS25" s="21"/>
      <c r="AT25" s="21" t="s">
        <v>191</v>
      </c>
      <c r="AU25" s="426">
        <f t="shared" si="5"/>
        <v>140</v>
      </c>
      <c r="AV25" s="21"/>
      <c r="AW25" s="504">
        <f>SUM(AX25:BD25)</f>
        <v>9</v>
      </c>
      <c r="AX25" s="452"/>
      <c r="AY25" s="452">
        <f>výdaje!B21</f>
        <v>9</v>
      </c>
      <c r="AZ25" s="452"/>
      <c r="BA25" s="452"/>
      <c r="BB25" s="452"/>
      <c r="BC25" s="452"/>
      <c r="BD25" s="452"/>
      <c r="BE25" s="505">
        <f>SUM(BF25:BK25)</f>
        <v>31</v>
      </c>
      <c r="BF25" s="452"/>
      <c r="BG25" s="452"/>
      <c r="BH25" s="452">
        <f>výdaje!B124</f>
        <v>0</v>
      </c>
      <c r="BI25" s="452">
        <f>výdaje!B104</f>
        <v>0</v>
      </c>
      <c r="BJ25" s="452"/>
      <c r="BK25" s="467">
        <f>výdaje!B140</f>
        <v>31</v>
      </c>
      <c r="BL25" s="456"/>
      <c r="BM25" s="506">
        <f>SUM(BN25:BS25)</f>
        <v>1</v>
      </c>
      <c r="BN25" s="452"/>
      <c r="BO25" s="452"/>
      <c r="BP25" s="452"/>
      <c r="BQ25" s="452"/>
      <c r="BR25" s="452">
        <f>výdaje!B238</f>
        <v>1</v>
      </c>
      <c r="BS25" s="452"/>
      <c r="BT25" s="505">
        <f>SUM(BU25:CA25)</f>
        <v>86</v>
      </c>
      <c r="BU25" s="452"/>
      <c r="BV25" s="452"/>
      <c r="BW25" s="452"/>
      <c r="BX25" s="452"/>
      <c r="BY25" s="452"/>
      <c r="BZ25" s="452"/>
      <c r="CA25" s="452">
        <f>výdaje!B318+výdaje!B317</f>
        <v>86</v>
      </c>
      <c r="CB25" s="505">
        <f>SUM(CC25:CG25)</f>
        <v>13</v>
      </c>
      <c r="CC25" s="452">
        <f>výdaje!B381</f>
        <v>1</v>
      </c>
      <c r="CD25" s="452"/>
      <c r="CE25" s="452"/>
      <c r="CF25" s="452">
        <f>výdaje!B400</f>
        <v>12</v>
      </c>
      <c r="CG25" s="452"/>
      <c r="CH25" s="505">
        <f>SUM(CI25:CJ25)</f>
        <v>0</v>
      </c>
      <c r="CI25" s="452"/>
      <c r="CJ25" s="452"/>
      <c r="CK25" s="456">
        <f>SUM(CL25:CM25)</f>
        <v>0</v>
      </c>
      <c r="CL25" s="478"/>
      <c r="CM25" s="480">
        <f>výdaje!B417</f>
        <v>0</v>
      </c>
      <c r="CN25" s="456">
        <f>výdaje!B429</f>
        <v>0</v>
      </c>
      <c r="CO25" s="456"/>
      <c r="CP25" s="456">
        <f>SUM(CQ25:CR25)</f>
        <v>0</v>
      </c>
      <c r="CQ25" s="478"/>
      <c r="CR25" s="480"/>
      <c r="CS25" s="456"/>
      <c r="CT25" s="456"/>
      <c r="CU25" s="456"/>
      <c r="CV25" s="505">
        <f>CW25+CX25</f>
        <v>0</v>
      </c>
      <c r="CW25" s="452"/>
      <c r="CX25" s="452"/>
      <c r="CY25" s="509"/>
      <c r="CZ25" s="509"/>
      <c r="DA25" s="510"/>
    </row>
    <row r="26" spans="1:105" ht="12" customHeight="1" thickBot="1" thickTop="1">
      <c r="A26" s="99" t="s">
        <v>192</v>
      </c>
      <c r="B26" s="223"/>
      <c r="C26" s="425">
        <f t="shared" si="3"/>
        <v>3030</v>
      </c>
      <c r="D26" s="234"/>
      <c r="E26" s="459">
        <f aca="true" t="shared" si="29" ref="E26:AQ26">SUM(E27:E36)</f>
        <v>0</v>
      </c>
      <c r="F26" s="460">
        <f t="shared" si="29"/>
        <v>0</v>
      </c>
      <c r="G26" s="460">
        <f t="shared" si="29"/>
        <v>0</v>
      </c>
      <c r="H26" s="460">
        <f t="shared" si="29"/>
        <v>0</v>
      </c>
      <c r="I26" s="460">
        <f t="shared" si="29"/>
        <v>0</v>
      </c>
      <c r="J26" s="460">
        <f t="shared" si="29"/>
        <v>0</v>
      </c>
      <c r="K26" s="460">
        <f t="shared" si="29"/>
        <v>0</v>
      </c>
      <c r="L26" s="461">
        <f t="shared" si="29"/>
        <v>103</v>
      </c>
      <c r="M26" s="462">
        <f t="shared" si="29"/>
        <v>0</v>
      </c>
      <c r="N26" s="462">
        <f t="shared" si="29"/>
        <v>0</v>
      </c>
      <c r="O26" s="462">
        <f t="shared" si="29"/>
        <v>0</v>
      </c>
      <c r="P26" s="462">
        <f t="shared" si="29"/>
        <v>0</v>
      </c>
      <c r="Q26" s="462">
        <f t="shared" si="29"/>
        <v>0</v>
      </c>
      <c r="R26" s="462">
        <f t="shared" si="29"/>
        <v>0</v>
      </c>
      <c r="S26" s="462">
        <f t="shared" si="29"/>
        <v>103</v>
      </c>
      <c r="T26" s="462">
        <f t="shared" si="29"/>
        <v>0</v>
      </c>
      <c r="U26" s="462">
        <f t="shared" si="29"/>
        <v>0</v>
      </c>
      <c r="V26" s="462">
        <f t="shared" si="29"/>
        <v>0</v>
      </c>
      <c r="W26" s="461">
        <f t="shared" si="29"/>
        <v>2698</v>
      </c>
      <c r="X26" s="462">
        <f t="shared" si="29"/>
        <v>45</v>
      </c>
      <c r="Y26" s="462">
        <f t="shared" si="29"/>
        <v>0</v>
      </c>
      <c r="Z26" s="462">
        <f t="shared" si="29"/>
        <v>30</v>
      </c>
      <c r="AA26" s="462">
        <f t="shared" si="29"/>
        <v>95</v>
      </c>
      <c r="AB26" s="462">
        <f t="shared" si="29"/>
        <v>1952</v>
      </c>
      <c r="AC26" s="462">
        <f t="shared" si="29"/>
        <v>30</v>
      </c>
      <c r="AD26" s="462">
        <f t="shared" si="29"/>
        <v>0</v>
      </c>
      <c r="AE26" s="462">
        <f t="shared" si="29"/>
        <v>6</v>
      </c>
      <c r="AF26" s="462">
        <f t="shared" si="29"/>
        <v>0</v>
      </c>
      <c r="AG26" s="462">
        <f t="shared" si="29"/>
        <v>35</v>
      </c>
      <c r="AH26" s="462">
        <f t="shared" si="29"/>
        <v>5</v>
      </c>
      <c r="AI26" s="462">
        <f t="shared" si="29"/>
        <v>500</v>
      </c>
      <c r="AJ26" s="463">
        <f t="shared" si="29"/>
        <v>0</v>
      </c>
      <c r="AK26" s="461">
        <f t="shared" si="29"/>
        <v>0</v>
      </c>
      <c r="AL26" s="461">
        <f t="shared" si="29"/>
        <v>0</v>
      </c>
      <c r="AM26" s="462">
        <f t="shared" si="29"/>
        <v>0</v>
      </c>
      <c r="AN26" s="462">
        <f t="shared" si="29"/>
        <v>0</v>
      </c>
      <c r="AO26" s="464">
        <f t="shared" si="29"/>
        <v>0</v>
      </c>
      <c r="AP26" s="461">
        <f t="shared" si="29"/>
        <v>0</v>
      </c>
      <c r="AQ26" s="465">
        <f t="shared" si="29"/>
        <v>229</v>
      </c>
      <c r="AR26" s="415"/>
      <c r="AS26" s="223" t="s">
        <v>192</v>
      </c>
      <c r="AT26" s="223"/>
      <c r="AU26" s="425">
        <f t="shared" si="5"/>
        <v>10354</v>
      </c>
      <c r="AV26" s="229"/>
      <c r="AW26" s="511">
        <f aca="true" t="shared" si="30" ref="AW26:CM26">SUM(AW27:AW36)</f>
        <v>5634</v>
      </c>
      <c r="AX26" s="462">
        <f t="shared" si="30"/>
        <v>2920</v>
      </c>
      <c r="AY26" s="462">
        <f t="shared" si="30"/>
        <v>1202</v>
      </c>
      <c r="AZ26" s="462">
        <f t="shared" si="30"/>
        <v>0</v>
      </c>
      <c r="BA26" s="462">
        <f t="shared" si="30"/>
        <v>1101</v>
      </c>
      <c r="BB26" s="462">
        <f t="shared" si="30"/>
        <v>371</v>
      </c>
      <c r="BC26" s="462">
        <f t="shared" si="30"/>
        <v>40</v>
      </c>
      <c r="BD26" s="462">
        <f t="shared" si="30"/>
        <v>0</v>
      </c>
      <c r="BE26" s="461">
        <f t="shared" si="30"/>
        <v>798</v>
      </c>
      <c r="BF26" s="462">
        <f t="shared" si="30"/>
        <v>0</v>
      </c>
      <c r="BG26" s="462">
        <f t="shared" si="30"/>
        <v>110</v>
      </c>
      <c r="BH26" s="462">
        <f t="shared" si="30"/>
        <v>15</v>
      </c>
      <c r="BI26" s="462">
        <f t="shared" si="30"/>
        <v>95</v>
      </c>
      <c r="BJ26" s="462">
        <f t="shared" si="30"/>
        <v>14</v>
      </c>
      <c r="BK26" s="512">
        <f t="shared" si="30"/>
        <v>564</v>
      </c>
      <c r="BL26" s="461">
        <f t="shared" si="30"/>
        <v>0</v>
      </c>
      <c r="BM26" s="459">
        <f t="shared" si="30"/>
        <v>676</v>
      </c>
      <c r="BN26" s="462">
        <f t="shared" si="30"/>
        <v>48</v>
      </c>
      <c r="BO26" s="462">
        <f t="shared" si="30"/>
        <v>162</v>
      </c>
      <c r="BP26" s="462">
        <f t="shared" si="30"/>
        <v>376</v>
      </c>
      <c r="BQ26" s="462">
        <f t="shared" si="30"/>
        <v>0</v>
      </c>
      <c r="BR26" s="462">
        <f t="shared" si="30"/>
        <v>90</v>
      </c>
      <c r="BS26" s="462">
        <f t="shared" si="30"/>
        <v>0</v>
      </c>
      <c r="BT26" s="461">
        <f t="shared" si="30"/>
        <v>2150</v>
      </c>
      <c r="BU26" s="462">
        <f t="shared" si="30"/>
        <v>88</v>
      </c>
      <c r="BV26" s="462">
        <f t="shared" si="30"/>
        <v>172</v>
      </c>
      <c r="BW26" s="462">
        <f t="shared" si="30"/>
        <v>624</v>
      </c>
      <c r="BX26" s="462">
        <f t="shared" si="30"/>
        <v>230</v>
      </c>
      <c r="BY26" s="462">
        <f t="shared" si="30"/>
        <v>90</v>
      </c>
      <c r="BZ26" s="462">
        <f t="shared" si="30"/>
        <v>120</v>
      </c>
      <c r="CA26" s="462">
        <f t="shared" si="30"/>
        <v>826</v>
      </c>
      <c r="CB26" s="461">
        <f t="shared" si="30"/>
        <v>131</v>
      </c>
      <c r="CC26" s="462">
        <f t="shared" si="30"/>
        <v>40</v>
      </c>
      <c r="CD26" s="462">
        <f t="shared" si="30"/>
        <v>20</v>
      </c>
      <c r="CE26" s="462">
        <f t="shared" si="30"/>
        <v>26</v>
      </c>
      <c r="CF26" s="462">
        <f t="shared" si="30"/>
        <v>45</v>
      </c>
      <c r="CG26" s="462">
        <f t="shared" si="30"/>
        <v>0</v>
      </c>
      <c r="CH26" s="461">
        <f t="shared" si="30"/>
        <v>0</v>
      </c>
      <c r="CI26" s="462">
        <f t="shared" si="30"/>
        <v>0</v>
      </c>
      <c r="CJ26" s="462">
        <f t="shared" si="30"/>
        <v>0</v>
      </c>
      <c r="CK26" s="461">
        <f t="shared" si="30"/>
        <v>0</v>
      </c>
      <c r="CL26" s="461">
        <f t="shared" si="30"/>
        <v>0</v>
      </c>
      <c r="CM26" s="461">
        <f t="shared" si="30"/>
        <v>0</v>
      </c>
      <c r="CN26" s="461">
        <f>SUM(CN27:CN31)</f>
        <v>15</v>
      </c>
      <c r="CO26" s="461">
        <f aca="true" t="shared" si="31" ref="CO26:DA26">SUM(CO27:CO36)</f>
        <v>210</v>
      </c>
      <c r="CP26" s="461">
        <f t="shared" si="31"/>
        <v>80</v>
      </c>
      <c r="CQ26" s="461">
        <f t="shared" si="31"/>
        <v>10</v>
      </c>
      <c r="CR26" s="461">
        <f t="shared" si="31"/>
        <v>70</v>
      </c>
      <c r="CS26" s="461">
        <f t="shared" si="31"/>
        <v>0</v>
      </c>
      <c r="CT26" s="461">
        <f t="shared" si="31"/>
        <v>120</v>
      </c>
      <c r="CU26" s="461">
        <f t="shared" si="31"/>
        <v>540</v>
      </c>
      <c r="CV26" s="461">
        <f t="shared" si="31"/>
        <v>0</v>
      </c>
      <c r="CW26" s="462">
        <f t="shared" si="31"/>
        <v>0</v>
      </c>
      <c r="CX26" s="462">
        <f t="shared" si="31"/>
        <v>0</v>
      </c>
      <c r="CY26" s="462">
        <f t="shared" si="31"/>
        <v>0</v>
      </c>
      <c r="CZ26" s="462">
        <f t="shared" si="31"/>
        <v>0</v>
      </c>
      <c r="DA26" s="513">
        <f t="shared" si="31"/>
        <v>0</v>
      </c>
    </row>
    <row r="27" spans="1:244" ht="12.75" customHeight="1" thickBot="1" thickTop="1">
      <c r="A27" s="88"/>
      <c r="B27" s="21" t="s">
        <v>193</v>
      </c>
      <c r="C27" s="426">
        <f t="shared" si="3"/>
        <v>0</v>
      </c>
      <c r="D27" s="235"/>
      <c r="E27" s="451">
        <f aca="true" t="shared" si="32" ref="E27:E36">SUM(F27:K27)</f>
        <v>0</v>
      </c>
      <c r="F27" s="452"/>
      <c r="G27" s="452"/>
      <c r="H27" s="452"/>
      <c r="I27" s="452"/>
      <c r="J27" s="452"/>
      <c r="K27" s="452"/>
      <c r="L27" s="453">
        <f aca="true" t="shared" si="33" ref="L27:L36">SUM(M27:V27)</f>
        <v>0</v>
      </c>
      <c r="M27" s="452"/>
      <c r="N27" s="452"/>
      <c r="O27" s="452"/>
      <c r="P27" s="452"/>
      <c r="Q27" s="452"/>
      <c r="R27" s="452"/>
      <c r="S27" s="452"/>
      <c r="T27" s="454"/>
      <c r="U27" s="452"/>
      <c r="V27" s="452"/>
      <c r="W27" s="453">
        <f aca="true" t="shared" si="34" ref="W27:W36">SUM(X27:AI27)</f>
        <v>0</v>
      </c>
      <c r="X27" s="452"/>
      <c r="Y27" s="452"/>
      <c r="Z27" s="452"/>
      <c r="AA27" s="452"/>
      <c r="AB27" s="452"/>
      <c r="AC27" s="452"/>
      <c r="AD27" s="452"/>
      <c r="AE27" s="452"/>
      <c r="AF27" s="452">
        <f>příjmy!B85</f>
        <v>0</v>
      </c>
      <c r="AG27" s="452"/>
      <c r="AH27" s="452"/>
      <c r="AI27" s="452"/>
      <c r="AJ27" s="455"/>
      <c r="AK27" s="456"/>
      <c r="AL27" s="453">
        <f aca="true" t="shared" si="35" ref="AL27:AL36">SUM(AM27:AO27)</f>
        <v>0</v>
      </c>
      <c r="AM27" s="452"/>
      <c r="AN27" s="452"/>
      <c r="AO27" s="457"/>
      <c r="AP27" s="456"/>
      <c r="AQ27" s="458"/>
      <c r="AR27" s="416"/>
      <c r="AS27" s="21"/>
      <c r="AT27" s="21" t="s">
        <v>193</v>
      </c>
      <c r="AU27" s="426">
        <f t="shared" si="5"/>
        <v>338</v>
      </c>
      <c r="AV27" s="21"/>
      <c r="AW27" s="504">
        <f aca="true" t="shared" si="36" ref="AW27:AW36">SUM(AX27:BD27)</f>
        <v>0</v>
      </c>
      <c r="AX27" s="452"/>
      <c r="AY27" s="452">
        <f>výdaje!B22</f>
        <v>0</v>
      </c>
      <c r="AZ27" s="452">
        <f>výdaje!B38</f>
        <v>0</v>
      </c>
      <c r="BA27" s="452">
        <f>výdaje!B47</f>
        <v>0</v>
      </c>
      <c r="BB27" s="452">
        <f>výdaje!B70</f>
        <v>0</v>
      </c>
      <c r="BC27" s="452"/>
      <c r="BD27" s="452">
        <f>výdaje!B88</f>
        <v>0</v>
      </c>
      <c r="BE27" s="505">
        <f aca="true" t="shared" si="37" ref="BE27:BE36">SUM(BF27:BK27)</f>
        <v>217</v>
      </c>
      <c r="BF27" s="452"/>
      <c r="BG27" s="452">
        <f>výdaje!B94</f>
        <v>110</v>
      </c>
      <c r="BH27" s="452">
        <f>výdaje!B125</f>
        <v>0</v>
      </c>
      <c r="BI27" s="452">
        <f>výdaje!B106</f>
        <v>20</v>
      </c>
      <c r="BJ27" s="452"/>
      <c r="BK27" s="467">
        <f>výdaje!B141</f>
        <v>87</v>
      </c>
      <c r="BL27" s="456"/>
      <c r="BM27" s="506">
        <f aca="true" t="shared" si="38" ref="BM27:BM36">SUM(BN27:BS27)</f>
        <v>81</v>
      </c>
      <c r="BN27" s="452">
        <f>výdaje!B183</f>
        <v>6</v>
      </c>
      <c r="BO27" s="452">
        <f>výdaje!B201</f>
        <v>12</v>
      </c>
      <c r="BP27" s="452">
        <f>výdaje!B216</f>
        <v>3</v>
      </c>
      <c r="BQ27" s="452"/>
      <c r="BR27" s="452">
        <f>výdaje!B239</f>
        <v>60</v>
      </c>
      <c r="BS27" s="452"/>
      <c r="BT27" s="505">
        <f aca="true" t="shared" si="39" ref="BT27:BT36">SUM(BU27:CA27)</f>
        <v>30</v>
      </c>
      <c r="BU27" s="452"/>
      <c r="BV27" s="452">
        <f>výdaje!B273</f>
        <v>10</v>
      </c>
      <c r="BW27" s="452"/>
      <c r="BX27" s="452"/>
      <c r="BY27" s="452">
        <f>výdaje!B294</f>
        <v>10</v>
      </c>
      <c r="BZ27" s="452"/>
      <c r="CA27" s="452">
        <f>výdaje!B319</f>
        <v>10</v>
      </c>
      <c r="CB27" s="505">
        <f aca="true" t="shared" si="40" ref="CB27:CB36">SUM(CC27:CG27)</f>
        <v>0</v>
      </c>
      <c r="CC27" s="452">
        <f>výdaje!B356</f>
        <v>0</v>
      </c>
      <c r="CD27" s="452"/>
      <c r="CE27" s="452"/>
      <c r="CF27" s="452">
        <f>výdaje!B397</f>
        <v>0</v>
      </c>
      <c r="CG27" s="452"/>
      <c r="CH27" s="505">
        <f aca="true" t="shared" si="41" ref="CH27:CH36">SUM(CI27:CJ27)</f>
        <v>0</v>
      </c>
      <c r="CI27" s="452"/>
      <c r="CJ27" s="452"/>
      <c r="CK27" s="456">
        <f aca="true" t="shared" si="42" ref="CK27:CK36">SUM(CL27:CM27)</f>
        <v>0</v>
      </c>
      <c r="CL27" s="507"/>
      <c r="CM27" s="508"/>
      <c r="CN27" s="456">
        <f>výdaje!B430</f>
        <v>10</v>
      </c>
      <c r="CO27" s="456"/>
      <c r="CP27" s="456">
        <f aca="true" t="shared" si="43" ref="CP27:CP36">SUM(CQ27:CR27)</f>
        <v>0</v>
      </c>
      <c r="CQ27" s="507"/>
      <c r="CR27" s="508"/>
      <c r="CS27" s="456"/>
      <c r="CT27" s="456"/>
      <c r="CU27" s="456"/>
      <c r="CV27" s="505">
        <f aca="true" t="shared" si="44" ref="CV27:CV36">CW27+CX27</f>
        <v>0</v>
      </c>
      <c r="CW27" s="452"/>
      <c r="CX27" s="452"/>
      <c r="CY27" s="509"/>
      <c r="CZ27" s="509">
        <f>výdaje!B469</f>
        <v>0</v>
      </c>
      <c r="DA27" s="510"/>
      <c r="IJ27" s="81"/>
    </row>
    <row r="28" spans="1:105" ht="12.75" customHeight="1" thickBot="1" thickTop="1">
      <c r="A28" s="88"/>
      <c r="B28" s="21" t="s">
        <v>194</v>
      </c>
      <c r="C28" s="426">
        <f t="shared" si="3"/>
        <v>0</v>
      </c>
      <c r="D28" s="235"/>
      <c r="E28" s="451">
        <f t="shared" si="32"/>
        <v>0</v>
      </c>
      <c r="F28" s="452"/>
      <c r="G28" s="452"/>
      <c r="H28" s="452"/>
      <c r="I28" s="452"/>
      <c r="J28" s="452"/>
      <c r="K28" s="452"/>
      <c r="L28" s="453">
        <f t="shared" si="33"/>
        <v>0</v>
      </c>
      <c r="M28" s="452"/>
      <c r="N28" s="452"/>
      <c r="O28" s="452"/>
      <c r="P28" s="452"/>
      <c r="Q28" s="452"/>
      <c r="R28" s="452"/>
      <c r="S28" s="452"/>
      <c r="T28" s="454"/>
      <c r="U28" s="452"/>
      <c r="V28" s="452"/>
      <c r="W28" s="453">
        <f t="shared" si="34"/>
        <v>0</v>
      </c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5"/>
      <c r="AK28" s="456"/>
      <c r="AL28" s="453">
        <f t="shared" si="35"/>
        <v>0</v>
      </c>
      <c r="AM28" s="452"/>
      <c r="AN28" s="452"/>
      <c r="AO28" s="457"/>
      <c r="AP28" s="456"/>
      <c r="AQ28" s="458"/>
      <c r="AR28" s="416"/>
      <c r="AS28" s="21"/>
      <c r="AT28" s="21" t="s">
        <v>194</v>
      </c>
      <c r="AU28" s="426">
        <f t="shared" si="5"/>
        <v>1350</v>
      </c>
      <c r="AV28" s="21"/>
      <c r="AW28" s="504">
        <f t="shared" si="36"/>
        <v>1350</v>
      </c>
      <c r="AX28" s="452"/>
      <c r="AY28" s="452">
        <f>výdaje!B23+výdaje!B37</f>
        <v>1000</v>
      </c>
      <c r="AZ28" s="452"/>
      <c r="BA28" s="452">
        <f>výdaje!B48</f>
        <v>260</v>
      </c>
      <c r="BB28" s="452">
        <f>výdaje!B71</f>
        <v>90</v>
      </c>
      <c r="BC28" s="452"/>
      <c r="BD28" s="452"/>
      <c r="BE28" s="505">
        <f t="shared" si="37"/>
        <v>0</v>
      </c>
      <c r="BF28" s="452"/>
      <c r="BG28" s="452"/>
      <c r="BH28" s="452"/>
      <c r="BI28" s="452"/>
      <c r="BJ28" s="452"/>
      <c r="BK28" s="467"/>
      <c r="BL28" s="456"/>
      <c r="BM28" s="506">
        <f t="shared" si="38"/>
        <v>0</v>
      </c>
      <c r="BN28" s="452"/>
      <c r="BO28" s="452"/>
      <c r="BP28" s="452"/>
      <c r="BQ28" s="452"/>
      <c r="BR28" s="452"/>
      <c r="BS28" s="452"/>
      <c r="BT28" s="505">
        <f t="shared" si="39"/>
        <v>0</v>
      </c>
      <c r="BU28" s="452"/>
      <c r="BV28" s="452"/>
      <c r="BW28" s="452"/>
      <c r="BX28" s="452"/>
      <c r="BY28" s="452"/>
      <c r="BZ28" s="452"/>
      <c r="CA28" s="452"/>
      <c r="CB28" s="505">
        <f t="shared" si="40"/>
        <v>0</v>
      </c>
      <c r="CC28" s="452"/>
      <c r="CD28" s="452"/>
      <c r="CE28" s="452"/>
      <c r="CF28" s="452"/>
      <c r="CG28" s="452"/>
      <c r="CH28" s="505">
        <f t="shared" si="41"/>
        <v>0</v>
      </c>
      <c r="CI28" s="452"/>
      <c r="CJ28" s="452"/>
      <c r="CK28" s="456">
        <f t="shared" si="42"/>
        <v>0</v>
      </c>
      <c r="CL28" s="466"/>
      <c r="CM28" s="467"/>
      <c r="CN28" s="456"/>
      <c r="CO28" s="456"/>
      <c r="CP28" s="456">
        <f t="shared" si="43"/>
        <v>0</v>
      </c>
      <c r="CQ28" s="466"/>
      <c r="CR28" s="467"/>
      <c r="CS28" s="456"/>
      <c r="CT28" s="456"/>
      <c r="CU28" s="456"/>
      <c r="CV28" s="505">
        <f t="shared" si="44"/>
        <v>0</v>
      </c>
      <c r="CW28" s="452"/>
      <c r="CX28" s="452"/>
      <c r="CY28" s="509"/>
      <c r="CZ28" s="509"/>
      <c r="DA28" s="510"/>
    </row>
    <row r="29" spans="1:105" ht="12.75" customHeight="1" thickBot="1" thickTop="1">
      <c r="A29" s="88"/>
      <c r="B29" s="21" t="s">
        <v>195</v>
      </c>
      <c r="C29" s="426">
        <f t="shared" si="3"/>
        <v>393</v>
      </c>
      <c r="D29" s="235"/>
      <c r="E29" s="451">
        <f t="shared" si="32"/>
        <v>0</v>
      </c>
      <c r="F29" s="452"/>
      <c r="G29" s="452"/>
      <c r="H29" s="452"/>
      <c r="I29" s="452"/>
      <c r="J29" s="452"/>
      <c r="K29" s="452"/>
      <c r="L29" s="453">
        <f t="shared" si="33"/>
        <v>103</v>
      </c>
      <c r="M29" s="452"/>
      <c r="N29" s="452"/>
      <c r="O29" s="452"/>
      <c r="P29" s="452"/>
      <c r="Q29" s="452"/>
      <c r="R29" s="452"/>
      <c r="S29" s="452">
        <f>příjmy!B32</f>
        <v>103</v>
      </c>
      <c r="T29" s="454"/>
      <c r="U29" s="452"/>
      <c r="V29" s="452"/>
      <c r="W29" s="453">
        <f t="shared" si="34"/>
        <v>61</v>
      </c>
      <c r="X29" s="452">
        <f>příjmy!B45</f>
        <v>25</v>
      </c>
      <c r="Y29" s="452"/>
      <c r="Z29" s="452"/>
      <c r="AA29" s="452"/>
      <c r="AB29" s="452"/>
      <c r="AC29" s="452">
        <f>příjmy!B77+příjmy!B78</f>
        <v>30</v>
      </c>
      <c r="AD29" s="452">
        <f>příjmy!B81</f>
        <v>0</v>
      </c>
      <c r="AE29" s="452">
        <f>příjmy!B82</f>
        <v>6</v>
      </c>
      <c r="AF29" s="452">
        <f>příjmy!B86</f>
        <v>0</v>
      </c>
      <c r="AG29" s="452">
        <f>příjmy!B95</f>
        <v>0</v>
      </c>
      <c r="AH29" s="452">
        <f>příjmy!B101</f>
        <v>0</v>
      </c>
      <c r="AI29" s="452">
        <f>příjmy!B108</f>
        <v>0</v>
      </c>
      <c r="AJ29" s="455"/>
      <c r="AK29" s="456"/>
      <c r="AL29" s="453">
        <f t="shared" si="35"/>
        <v>0</v>
      </c>
      <c r="AM29" s="452"/>
      <c r="AN29" s="452"/>
      <c r="AO29" s="457"/>
      <c r="AP29" s="456"/>
      <c r="AQ29" s="458">
        <f>příjmy!B146</f>
        <v>229</v>
      </c>
      <c r="AR29" s="416"/>
      <c r="AS29" s="21"/>
      <c r="AT29" s="21" t="s">
        <v>195</v>
      </c>
      <c r="AU29" s="426">
        <f t="shared" si="5"/>
        <v>5864</v>
      </c>
      <c r="AV29" s="21"/>
      <c r="AW29" s="504">
        <f t="shared" si="36"/>
        <v>4224</v>
      </c>
      <c r="AX29" s="452">
        <f>výdaje!B9</f>
        <v>2920</v>
      </c>
      <c r="AY29" s="452">
        <f>výdaje!B25</f>
        <v>150</v>
      </c>
      <c r="AZ29" s="452">
        <f>výdaje!B39</f>
        <v>0</v>
      </c>
      <c r="BA29" s="452">
        <f>výdaje!B49</f>
        <v>835</v>
      </c>
      <c r="BB29" s="452">
        <f>výdaje!B72</f>
        <v>279</v>
      </c>
      <c r="BC29" s="452">
        <f>výdaje!B87</f>
        <v>40</v>
      </c>
      <c r="BD29" s="452"/>
      <c r="BE29" s="505">
        <f t="shared" si="37"/>
        <v>355</v>
      </c>
      <c r="BF29" s="452"/>
      <c r="BG29" s="452"/>
      <c r="BH29" s="452">
        <f>výdaje!B126</f>
        <v>15</v>
      </c>
      <c r="BI29" s="452">
        <f>výdaje!B107</f>
        <v>75</v>
      </c>
      <c r="BJ29" s="452"/>
      <c r="BK29" s="467">
        <f>výdaje!B142</f>
        <v>265</v>
      </c>
      <c r="BL29" s="456"/>
      <c r="BM29" s="506">
        <f t="shared" si="38"/>
        <v>30</v>
      </c>
      <c r="BN29" s="452"/>
      <c r="BO29" s="452"/>
      <c r="BP29" s="452"/>
      <c r="BQ29" s="452"/>
      <c r="BR29" s="452">
        <f>výdaje!B240</f>
        <v>30</v>
      </c>
      <c r="BS29" s="452"/>
      <c r="BT29" s="505">
        <f t="shared" si="39"/>
        <v>910</v>
      </c>
      <c r="BU29" s="452">
        <f>výdaje!B262</f>
        <v>80</v>
      </c>
      <c r="BV29" s="452">
        <f>výdaje!B274</f>
        <v>160</v>
      </c>
      <c r="BW29" s="452">
        <f>výdaje!B286</f>
        <v>60</v>
      </c>
      <c r="BX29" s="452">
        <f>výdaje!B290</f>
        <v>180</v>
      </c>
      <c r="BY29" s="452">
        <f>výdaje!B295</f>
        <v>80</v>
      </c>
      <c r="BZ29" s="452">
        <f>výdaje!B301</f>
        <v>120</v>
      </c>
      <c r="CA29" s="452">
        <f>výdaje!B320</f>
        <v>230</v>
      </c>
      <c r="CB29" s="505">
        <f t="shared" si="40"/>
        <v>85</v>
      </c>
      <c r="CC29" s="452"/>
      <c r="CD29" s="452">
        <f>výdaje!B377</f>
        <v>20</v>
      </c>
      <c r="CE29" s="452">
        <f>výdaje!B383</f>
        <v>25</v>
      </c>
      <c r="CF29" s="452">
        <f>výdaje!B395</f>
        <v>40</v>
      </c>
      <c r="CG29" s="452">
        <f>výdaje!B404</f>
        <v>0</v>
      </c>
      <c r="CH29" s="505">
        <f t="shared" si="41"/>
        <v>0</v>
      </c>
      <c r="CI29" s="452"/>
      <c r="CJ29" s="452">
        <f>výdaje!B441</f>
        <v>0</v>
      </c>
      <c r="CK29" s="456">
        <f t="shared" si="42"/>
        <v>0</v>
      </c>
      <c r="CL29" s="466"/>
      <c r="CM29" s="467">
        <f>výdaje!B419</f>
        <v>0</v>
      </c>
      <c r="CN29" s="456"/>
      <c r="CO29" s="456">
        <f>výdaje!B481</f>
        <v>210</v>
      </c>
      <c r="CP29" s="456">
        <f t="shared" si="43"/>
        <v>10</v>
      </c>
      <c r="CQ29" s="466">
        <f>výdaje!B457</f>
        <v>10</v>
      </c>
      <c r="CR29" s="467">
        <f>výdaje!B449</f>
        <v>0</v>
      </c>
      <c r="CS29" s="456"/>
      <c r="CT29" s="456">
        <f>výdaje!B501+výdaje!B499</f>
        <v>0</v>
      </c>
      <c r="CU29" s="456">
        <f>výdaje!B487+výdaje!B489</f>
        <v>40</v>
      </c>
      <c r="CV29" s="505">
        <f t="shared" si="44"/>
        <v>0</v>
      </c>
      <c r="CW29" s="452"/>
      <c r="CX29" s="452">
        <f>výdaje!B530</f>
        <v>0</v>
      </c>
      <c r="CY29" s="509"/>
      <c r="CZ29" s="509">
        <f>výdaje!B470</f>
        <v>0</v>
      </c>
      <c r="DA29" s="510"/>
    </row>
    <row r="30" spans="1:105" ht="12.75" customHeight="1" thickBot="1" thickTop="1">
      <c r="A30" s="88"/>
      <c r="B30" s="21" t="s">
        <v>196</v>
      </c>
      <c r="C30" s="426">
        <f t="shared" si="3"/>
        <v>535</v>
      </c>
      <c r="D30" s="235"/>
      <c r="E30" s="451">
        <f t="shared" si="32"/>
        <v>0</v>
      </c>
      <c r="F30" s="452"/>
      <c r="G30" s="452"/>
      <c r="H30" s="452"/>
      <c r="I30" s="452"/>
      <c r="J30" s="452"/>
      <c r="K30" s="452"/>
      <c r="L30" s="453">
        <f t="shared" si="33"/>
        <v>0</v>
      </c>
      <c r="M30" s="452"/>
      <c r="N30" s="452"/>
      <c r="O30" s="452"/>
      <c r="P30" s="452"/>
      <c r="Q30" s="452"/>
      <c r="R30" s="452"/>
      <c r="S30" s="452"/>
      <c r="T30" s="454"/>
      <c r="U30" s="452"/>
      <c r="V30" s="452"/>
      <c r="W30" s="453">
        <f t="shared" si="34"/>
        <v>535</v>
      </c>
      <c r="X30" s="452"/>
      <c r="Y30" s="452"/>
      <c r="Z30" s="452"/>
      <c r="AA30" s="452"/>
      <c r="AB30" s="452"/>
      <c r="AC30" s="452"/>
      <c r="AD30" s="452"/>
      <c r="AE30" s="452"/>
      <c r="AF30" s="452"/>
      <c r="AG30" s="452">
        <f>příjmy!B90+příjmy!B96+příjmy!B91</f>
        <v>35</v>
      </c>
      <c r="AH30" s="452">
        <f>příjmy!B102</f>
        <v>0</v>
      </c>
      <c r="AI30" s="452">
        <f>příjmy!B107</f>
        <v>500</v>
      </c>
      <c r="AJ30" s="455"/>
      <c r="AK30" s="456"/>
      <c r="AL30" s="453">
        <f t="shared" si="35"/>
        <v>0</v>
      </c>
      <c r="AM30" s="452"/>
      <c r="AN30" s="452"/>
      <c r="AO30" s="457">
        <f>příjmy!B131</f>
        <v>0</v>
      </c>
      <c r="AP30" s="456"/>
      <c r="AQ30" s="458">
        <f>příjmy!B148+příjmy!B154</f>
        <v>0</v>
      </c>
      <c r="AR30" s="416"/>
      <c r="AS30" s="21"/>
      <c r="AT30" s="21" t="s">
        <v>196</v>
      </c>
      <c r="AU30" s="426">
        <f t="shared" si="5"/>
        <v>1278</v>
      </c>
      <c r="AV30" s="21"/>
      <c r="AW30" s="515">
        <f t="shared" si="36"/>
        <v>26</v>
      </c>
      <c r="AX30" s="452"/>
      <c r="AY30" s="452">
        <f>výdaje!B24</f>
        <v>26</v>
      </c>
      <c r="AZ30" s="452"/>
      <c r="BA30" s="452">
        <f>výdaje!B50</f>
        <v>0</v>
      </c>
      <c r="BB30" s="452"/>
      <c r="BC30" s="452"/>
      <c r="BD30" s="452"/>
      <c r="BE30" s="505">
        <f t="shared" si="37"/>
        <v>24</v>
      </c>
      <c r="BF30" s="452"/>
      <c r="BG30" s="452"/>
      <c r="BH30" s="452"/>
      <c r="BI30" s="452"/>
      <c r="BJ30" s="452"/>
      <c r="BK30" s="467">
        <f>výdaje!B143</f>
        <v>24</v>
      </c>
      <c r="BL30" s="456"/>
      <c r="BM30" s="506">
        <f t="shared" si="38"/>
        <v>0</v>
      </c>
      <c r="BN30" s="452"/>
      <c r="BO30" s="452"/>
      <c r="BP30" s="452"/>
      <c r="BQ30" s="452"/>
      <c r="BR30" s="452"/>
      <c r="BS30" s="452"/>
      <c r="BT30" s="505">
        <f t="shared" si="39"/>
        <v>622</v>
      </c>
      <c r="BU30" s="452"/>
      <c r="BV30" s="452"/>
      <c r="BW30" s="452">
        <f>výdaje!B287</f>
        <v>564</v>
      </c>
      <c r="BX30" s="452">
        <f>výdaje!B291</f>
        <v>30</v>
      </c>
      <c r="BY30" s="452"/>
      <c r="BZ30" s="452"/>
      <c r="CA30" s="452">
        <f>výdaje!B321</f>
        <v>28</v>
      </c>
      <c r="CB30" s="505">
        <f t="shared" si="40"/>
        <v>6</v>
      </c>
      <c r="CC30" s="452">
        <f>výdaje!B362</f>
        <v>0</v>
      </c>
      <c r="CD30" s="452"/>
      <c r="CE30" s="452">
        <f>výdaje!B384</f>
        <v>1</v>
      </c>
      <c r="CF30" s="452">
        <f>výdaje!B396</f>
        <v>5</v>
      </c>
      <c r="CG30" s="452"/>
      <c r="CH30" s="505">
        <f t="shared" si="41"/>
        <v>0</v>
      </c>
      <c r="CI30" s="452"/>
      <c r="CJ30" s="452"/>
      <c r="CK30" s="456">
        <f t="shared" si="42"/>
        <v>0</v>
      </c>
      <c r="CL30" s="466"/>
      <c r="CM30" s="467"/>
      <c r="CN30" s="456"/>
      <c r="CO30" s="456"/>
      <c r="CP30" s="456">
        <f t="shared" si="43"/>
        <v>0</v>
      </c>
      <c r="CQ30" s="466"/>
      <c r="CR30" s="467"/>
      <c r="CS30" s="456"/>
      <c r="CT30" s="456">
        <f>výdaje!B496</f>
        <v>100</v>
      </c>
      <c r="CU30" s="456">
        <f>výdaje!B491</f>
        <v>500</v>
      </c>
      <c r="CV30" s="505">
        <f t="shared" si="44"/>
        <v>0</v>
      </c>
      <c r="CW30" s="452">
        <f>výdaje!B537+výdaje!B538</f>
        <v>0</v>
      </c>
      <c r="CX30" s="452">
        <f>výdaje!B520</f>
        <v>0</v>
      </c>
      <c r="CY30" s="509"/>
      <c r="CZ30" s="509"/>
      <c r="DA30" s="510"/>
    </row>
    <row r="31" spans="1:105" ht="12.75" customHeight="1" thickBot="1" thickTop="1">
      <c r="A31" s="88"/>
      <c r="B31" s="21" t="s">
        <v>197</v>
      </c>
      <c r="C31" s="426">
        <f t="shared" si="3"/>
        <v>50</v>
      </c>
      <c r="D31" s="235"/>
      <c r="E31" s="451">
        <f t="shared" si="32"/>
        <v>0</v>
      </c>
      <c r="F31" s="452"/>
      <c r="G31" s="452"/>
      <c r="H31" s="452"/>
      <c r="I31" s="452"/>
      <c r="J31" s="452"/>
      <c r="K31" s="452"/>
      <c r="L31" s="453">
        <f t="shared" si="33"/>
        <v>0</v>
      </c>
      <c r="M31" s="452"/>
      <c r="N31" s="452"/>
      <c r="O31" s="452"/>
      <c r="P31" s="452"/>
      <c r="Q31" s="452"/>
      <c r="R31" s="452"/>
      <c r="S31" s="452"/>
      <c r="T31" s="454"/>
      <c r="U31" s="452"/>
      <c r="V31" s="452"/>
      <c r="W31" s="453">
        <f t="shared" si="34"/>
        <v>50</v>
      </c>
      <c r="X31" s="452">
        <f>příjmy!B46</f>
        <v>20</v>
      </c>
      <c r="Y31" s="452"/>
      <c r="Z31" s="452">
        <f>příjmy!B58</f>
        <v>30</v>
      </c>
      <c r="AA31" s="452"/>
      <c r="AB31" s="452">
        <f>příjmy!B65</f>
        <v>0</v>
      </c>
      <c r="AC31" s="452"/>
      <c r="AD31" s="452"/>
      <c r="AE31" s="452"/>
      <c r="AF31" s="452"/>
      <c r="AG31" s="452"/>
      <c r="AH31" s="452"/>
      <c r="AI31" s="452"/>
      <c r="AJ31" s="455"/>
      <c r="AK31" s="456"/>
      <c r="AL31" s="453">
        <f t="shared" si="35"/>
        <v>0</v>
      </c>
      <c r="AM31" s="452"/>
      <c r="AN31" s="452"/>
      <c r="AO31" s="457"/>
      <c r="AP31" s="456"/>
      <c r="AQ31" s="458">
        <f>příjmy!B147</f>
        <v>0</v>
      </c>
      <c r="AR31" s="416"/>
      <c r="AS31" s="21"/>
      <c r="AT31" s="21" t="s">
        <v>197</v>
      </c>
      <c r="AU31" s="426">
        <f t="shared" si="5"/>
        <v>545</v>
      </c>
      <c r="AV31" s="21"/>
      <c r="AW31" s="504">
        <f t="shared" si="36"/>
        <v>34</v>
      </c>
      <c r="AX31" s="452">
        <f>výdaje!B10</f>
        <v>0</v>
      </c>
      <c r="AY31" s="452">
        <f>výdaje!B26</f>
        <v>26</v>
      </c>
      <c r="AZ31" s="452"/>
      <c r="BA31" s="452">
        <f>výdaje!B51</f>
        <v>6</v>
      </c>
      <c r="BB31" s="452">
        <f>výdaje!B74</f>
        <v>2</v>
      </c>
      <c r="BC31" s="452"/>
      <c r="BD31" s="452"/>
      <c r="BE31" s="505">
        <f t="shared" si="37"/>
        <v>152</v>
      </c>
      <c r="BF31" s="452"/>
      <c r="BG31" s="452"/>
      <c r="BH31" s="452">
        <f>výdaje!B127</f>
        <v>0</v>
      </c>
      <c r="BI31" s="452">
        <f>výdaje!B109</f>
        <v>0</v>
      </c>
      <c r="BJ31" s="452">
        <f>výdaje!B118</f>
        <v>14</v>
      </c>
      <c r="BK31" s="467">
        <f>výdaje!B144</f>
        <v>138</v>
      </c>
      <c r="BL31" s="456"/>
      <c r="BM31" s="506">
        <f t="shared" si="38"/>
        <v>0</v>
      </c>
      <c r="BN31" s="452">
        <f>výdaje!B184</f>
        <v>0</v>
      </c>
      <c r="BO31" s="452"/>
      <c r="BP31" s="452">
        <f>výdaje!B217</f>
        <v>0</v>
      </c>
      <c r="BQ31" s="452"/>
      <c r="BR31" s="452"/>
      <c r="BS31" s="452"/>
      <c r="BT31" s="505">
        <f t="shared" si="39"/>
        <v>334</v>
      </c>
      <c r="BU31" s="452">
        <f>výdaje!B263</f>
        <v>8</v>
      </c>
      <c r="BV31" s="452">
        <f>výdaje!B275</f>
        <v>2</v>
      </c>
      <c r="BW31" s="452"/>
      <c r="BX31" s="452"/>
      <c r="BY31" s="452">
        <f>výdaje!B296</f>
        <v>0</v>
      </c>
      <c r="BZ31" s="452">
        <f>výdaje!B304</f>
        <v>0</v>
      </c>
      <c r="CA31" s="452">
        <f>výdaje!B322</f>
        <v>324</v>
      </c>
      <c r="CB31" s="505">
        <f t="shared" si="40"/>
        <v>0</v>
      </c>
      <c r="CC31" s="452">
        <f>výdaje!B358</f>
        <v>0</v>
      </c>
      <c r="CD31" s="452">
        <f>výdaje!B378</f>
        <v>0</v>
      </c>
      <c r="CE31" s="452">
        <f>výdaje!B385</f>
        <v>0</v>
      </c>
      <c r="CF31" s="452"/>
      <c r="CG31" s="452"/>
      <c r="CH31" s="505">
        <f t="shared" si="41"/>
        <v>0</v>
      </c>
      <c r="CI31" s="452"/>
      <c r="CJ31" s="452"/>
      <c r="CK31" s="456">
        <f t="shared" si="42"/>
        <v>0</v>
      </c>
      <c r="CL31" s="466"/>
      <c r="CM31" s="467"/>
      <c r="CN31" s="456">
        <f>výdaje!B433</f>
        <v>5</v>
      </c>
      <c r="CO31" s="456"/>
      <c r="CP31" s="456">
        <f t="shared" si="43"/>
        <v>0</v>
      </c>
      <c r="CQ31" s="466"/>
      <c r="CR31" s="467"/>
      <c r="CS31" s="456"/>
      <c r="CT31" s="456">
        <f>výdaje!B502</f>
        <v>20</v>
      </c>
      <c r="CU31" s="456">
        <f>výdaje!B488</f>
        <v>0</v>
      </c>
      <c r="CV31" s="505">
        <f t="shared" si="44"/>
        <v>0</v>
      </c>
      <c r="CW31" s="452">
        <f>výdaje!B523+výdaje!B524</f>
        <v>0</v>
      </c>
      <c r="CX31" s="452"/>
      <c r="CY31" s="509"/>
      <c r="CZ31" s="509"/>
      <c r="DA31" s="510"/>
    </row>
    <row r="32" spans="1:105" ht="12.75" customHeight="1" thickBot="1" thickTop="1">
      <c r="A32" s="88"/>
      <c r="B32" s="21" t="s">
        <v>198</v>
      </c>
      <c r="C32" s="426">
        <f t="shared" si="3"/>
        <v>332</v>
      </c>
      <c r="D32" s="235"/>
      <c r="E32" s="451">
        <f t="shared" si="32"/>
        <v>0</v>
      </c>
      <c r="F32" s="452"/>
      <c r="G32" s="452"/>
      <c r="H32" s="452"/>
      <c r="I32" s="452"/>
      <c r="J32" s="452"/>
      <c r="K32" s="452"/>
      <c r="L32" s="453">
        <f t="shared" si="33"/>
        <v>0</v>
      </c>
      <c r="M32" s="452"/>
      <c r="N32" s="452"/>
      <c r="O32" s="452"/>
      <c r="P32" s="452"/>
      <c r="Q32" s="452"/>
      <c r="R32" s="452"/>
      <c r="S32" s="452"/>
      <c r="T32" s="454"/>
      <c r="U32" s="452"/>
      <c r="V32" s="452"/>
      <c r="W32" s="453">
        <f t="shared" si="34"/>
        <v>332</v>
      </c>
      <c r="X32" s="452"/>
      <c r="Y32" s="452"/>
      <c r="Z32" s="452"/>
      <c r="AA32" s="452"/>
      <c r="AB32" s="452">
        <f>příjmy!B66</f>
        <v>332</v>
      </c>
      <c r="AC32" s="452"/>
      <c r="AD32" s="452"/>
      <c r="AE32" s="452"/>
      <c r="AF32" s="452"/>
      <c r="AG32" s="452"/>
      <c r="AH32" s="452"/>
      <c r="AI32" s="452"/>
      <c r="AJ32" s="455"/>
      <c r="AK32" s="456"/>
      <c r="AL32" s="453">
        <f t="shared" si="35"/>
        <v>0</v>
      </c>
      <c r="AM32" s="452"/>
      <c r="AN32" s="452"/>
      <c r="AO32" s="457"/>
      <c r="AP32" s="456"/>
      <c r="AQ32" s="458"/>
      <c r="AR32" s="416"/>
      <c r="AS32" s="21"/>
      <c r="AT32" s="21" t="s">
        <v>198</v>
      </c>
      <c r="AU32" s="426">
        <f t="shared" si="5"/>
        <v>313</v>
      </c>
      <c r="AV32" s="21"/>
      <c r="AW32" s="504">
        <f t="shared" si="36"/>
        <v>0</v>
      </c>
      <c r="AX32" s="452"/>
      <c r="AY32" s="452"/>
      <c r="AZ32" s="452"/>
      <c r="BA32" s="452"/>
      <c r="BB32" s="452"/>
      <c r="BC32" s="452"/>
      <c r="BD32" s="452"/>
      <c r="BE32" s="505">
        <f t="shared" si="37"/>
        <v>15</v>
      </c>
      <c r="BF32" s="452"/>
      <c r="BG32" s="452"/>
      <c r="BH32" s="452"/>
      <c r="BI32" s="452"/>
      <c r="BJ32" s="452"/>
      <c r="BK32" s="467">
        <f>výdaje!B145</f>
        <v>15</v>
      </c>
      <c r="BL32" s="456"/>
      <c r="BM32" s="506">
        <f t="shared" si="38"/>
        <v>238</v>
      </c>
      <c r="BN32" s="452">
        <f>výdaje!B185</f>
        <v>15</v>
      </c>
      <c r="BO32" s="452">
        <f>výdaje!B202</f>
        <v>150</v>
      </c>
      <c r="BP32" s="452">
        <f>výdaje!B218</f>
        <v>73</v>
      </c>
      <c r="BQ32" s="452"/>
      <c r="BR32" s="452"/>
      <c r="BS32" s="452"/>
      <c r="BT32" s="505">
        <f t="shared" si="39"/>
        <v>40</v>
      </c>
      <c r="BU32" s="452"/>
      <c r="BV32" s="452"/>
      <c r="BW32" s="452"/>
      <c r="BX32" s="452"/>
      <c r="BY32" s="452"/>
      <c r="BZ32" s="452"/>
      <c r="CA32" s="452">
        <f>výdaje!B323</f>
        <v>40</v>
      </c>
      <c r="CB32" s="505">
        <f t="shared" si="40"/>
        <v>20</v>
      </c>
      <c r="CC32" s="452">
        <f>výdaje!B360</f>
        <v>20</v>
      </c>
      <c r="CD32" s="452"/>
      <c r="CE32" s="452"/>
      <c r="CF32" s="452"/>
      <c r="CG32" s="452"/>
      <c r="CH32" s="505">
        <f t="shared" si="41"/>
        <v>0</v>
      </c>
      <c r="CI32" s="452"/>
      <c r="CJ32" s="452"/>
      <c r="CK32" s="456">
        <f t="shared" si="42"/>
        <v>0</v>
      </c>
      <c r="CL32" s="466"/>
      <c r="CM32" s="467"/>
      <c r="CN32" s="456"/>
      <c r="CO32" s="456"/>
      <c r="CP32" s="456">
        <f t="shared" si="43"/>
        <v>0</v>
      </c>
      <c r="CQ32" s="466"/>
      <c r="CR32" s="467"/>
      <c r="CS32" s="456"/>
      <c r="CT32" s="456"/>
      <c r="CU32" s="456"/>
      <c r="CV32" s="505">
        <f t="shared" si="44"/>
        <v>0</v>
      </c>
      <c r="CW32" s="452"/>
      <c r="CX32" s="452"/>
      <c r="CY32" s="509"/>
      <c r="CZ32" s="509"/>
      <c r="DA32" s="510"/>
    </row>
    <row r="33" spans="1:105" ht="12.75" customHeight="1" thickBot="1" thickTop="1">
      <c r="A33" s="88"/>
      <c r="B33" s="21" t="s">
        <v>199</v>
      </c>
      <c r="C33" s="426">
        <f t="shared" si="3"/>
        <v>520</v>
      </c>
      <c r="D33" s="235"/>
      <c r="E33" s="451">
        <f t="shared" si="32"/>
        <v>0</v>
      </c>
      <c r="F33" s="452"/>
      <c r="G33" s="452"/>
      <c r="H33" s="452"/>
      <c r="I33" s="452"/>
      <c r="J33" s="452"/>
      <c r="K33" s="452"/>
      <c r="L33" s="453">
        <f t="shared" si="33"/>
        <v>0</v>
      </c>
      <c r="M33" s="452"/>
      <c r="N33" s="452"/>
      <c r="O33" s="452"/>
      <c r="P33" s="452"/>
      <c r="Q33" s="452"/>
      <c r="R33" s="452"/>
      <c r="S33" s="452"/>
      <c r="T33" s="454"/>
      <c r="U33" s="452"/>
      <c r="V33" s="452"/>
      <c r="W33" s="453">
        <f t="shared" si="34"/>
        <v>520</v>
      </c>
      <c r="X33" s="452"/>
      <c r="Y33" s="452"/>
      <c r="Z33" s="452"/>
      <c r="AA33" s="452"/>
      <c r="AB33" s="452">
        <f>příjmy!B67</f>
        <v>520</v>
      </c>
      <c r="AC33" s="452"/>
      <c r="AD33" s="452"/>
      <c r="AE33" s="452"/>
      <c r="AF33" s="452"/>
      <c r="AG33" s="452"/>
      <c r="AH33" s="452"/>
      <c r="AI33" s="452"/>
      <c r="AJ33" s="455"/>
      <c r="AK33" s="456"/>
      <c r="AL33" s="453">
        <f t="shared" si="35"/>
        <v>0</v>
      </c>
      <c r="AM33" s="452"/>
      <c r="AN33" s="452"/>
      <c r="AO33" s="457"/>
      <c r="AP33" s="456"/>
      <c r="AQ33" s="458"/>
      <c r="AR33" s="416"/>
      <c r="AS33" s="21"/>
      <c r="AT33" s="21" t="s">
        <v>199</v>
      </c>
      <c r="AU33" s="426">
        <f t="shared" si="5"/>
        <v>286</v>
      </c>
      <c r="AV33" s="21"/>
      <c r="AW33" s="504">
        <f t="shared" si="36"/>
        <v>0</v>
      </c>
      <c r="AX33" s="452"/>
      <c r="AY33" s="452">
        <f>výdaje!B27</f>
        <v>0</v>
      </c>
      <c r="AZ33" s="452"/>
      <c r="BA33" s="452">
        <f>výdaje!B52</f>
        <v>0</v>
      </c>
      <c r="BB33" s="452">
        <f>výdaje!B75</f>
        <v>0</v>
      </c>
      <c r="BC33" s="452"/>
      <c r="BD33" s="452"/>
      <c r="BE33" s="505">
        <f t="shared" si="37"/>
        <v>15</v>
      </c>
      <c r="BF33" s="452"/>
      <c r="BG33" s="452"/>
      <c r="BH33" s="452"/>
      <c r="BI33" s="452"/>
      <c r="BJ33" s="452"/>
      <c r="BK33" s="467">
        <f>výdaje!B146</f>
        <v>15</v>
      </c>
      <c r="BL33" s="456"/>
      <c r="BM33" s="506">
        <f t="shared" si="38"/>
        <v>247</v>
      </c>
      <c r="BN33" s="452">
        <f>výdaje!B186</f>
        <v>15</v>
      </c>
      <c r="BO33" s="452"/>
      <c r="BP33" s="452">
        <f>výdaje!B219</f>
        <v>232</v>
      </c>
      <c r="BQ33" s="452"/>
      <c r="BR33" s="452"/>
      <c r="BS33" s="452"/>
      <c r="BT33" s="505">
        <f t="shared" si="39"/>
        <v>19</v>
      </c>
      <c r="BU33" s="452"/>
      <c r="BV33" s="452"/>
      <c r="BW33" s="452"/>
      <c r="BX33" s="452"/>
      <c r="BY33" s="452"/>
      <c r="BZ33" s="452"/>
      <c r="CA33" s="452">
        <f>výdaje!B324</f>
        <v>19</v>
      </c>
      <c r="CB33" s="505">
        <f t="shared" si="40"/>
        <v>5</v>
      </c>
      <c r="CC33" s="452">
        <f>výdaje!B359</f>
        <v>5</v>
      </c>
      <c r="CD33" s="452"/>
      <c r="CE33" s="452"/>
      <c r="CF33" s="452"/>
      <c r="CG33" s="452"/>
      <c r="CH33" s="505">
        <f t="shared" si="41"/>
        <v>0</v>
      </c>
      <c r="CI33" s="452"/>
      <c r="CJ33" s="452"/>
      <c r="CK33" s="456">
        <f t="shared" si="42"/>
        <v>0</v>
      </c>
      <c r="CL33" s="466"/>
      <c r="CM33" s="467"/>
      <c r="CN33" s="456"/>
      <c r="CO33" s="456"/>
      <c r="CP33" s="456">
        <f t="shared" si="43"/>
        <v>0</v>
      </c>
      <c r="CQ33" s="466"/>
      <c r="CR33" s="467"/>
      <c r="CS33" s="456"/>
      <c r="CT33" s="456"/>
      <c r="CU33" s="456"/>
      <c r="CV33" s="505">
        <f t="shared" si="44"/>
        <v>0</v>
      </c>
      <c r="CW33" s="452"/>
      <c r="CX33" s="452"/>
      <c r="CY33" s="509"/>
      <c r="CZ33" s="509"/>
      <c r="DA33" s="510"/>
    </row>
    <row r="34" spans="1:105" ht="12.75" customHeight="1" thickBot="1" thickTop="1">
      <c r="A34" s="88"/>
      <c r="B34" s="21" t="s">
        <v>200</v>
      </c>
      <c r="C34" s="426">
        <f t="shared" si="3"/>
        <v>1100</v>
      </c>
      <c r="D34" s="235"/>
      <c r="E34" s="451">
        <f t="shared" si="32"/>
        <v>0</v>
      </c>
      <c r="F34" s="452"/>
      <c r="G34" s="452"/>
      <c r="H34" s="452"/>
      <c r="I34" s="452"/>
      <c r="J34" s="452"/>
      <c r="K34" s="452"/>
      <c r="L34" s="453">
        <f t="shared" si="33"/>
        <v>0</v>
      </c>
      <c r="M34" s="452">
        <f>příjmy!B19</f>
        <v>0</v>
      </c>
      <c r="N34" s="452"/>
      <c r="O34" s="452"/>
      <c r="P34" s="452"/>
      <c r="Q34" s="452"/>
      <c r="R34" s="452"/>
      <c r="S34" s="452"/>
      <c r="T34" s="454"/>
      <c r="U34" s="452"/>
      <c r="V34" s="452"/>
      <c r="W34" s="453">
        <f t="shared" si="34"/>
        <v>1100</v>
      </c>
      <c r="X34" s="452"/>
      <c r="Y34" s="452"/>
      <c r="Z34" s="452"/>
      <c r="AA34" s="452"/>
      <c r="AB34" s="452">
        <f>příjmy!B68</f>
        <v>1100</v>
      </c>
      <c r="AC34" s="452"/>
      <c r="AD34" s="452"/>
      <c r="AE34" s="452"/>
      <c r="AF34" s="452"/>
      <c r="AG34" s="452"/>
      <c r="AH34" s="452">
        <f>příjmy!B103</f>
        <v>0</v>
      </c>
      <c r="AI34" s="452"/>
      <c r="AJ34" s="455"/>
      <c r="AK34" s="456"/>
      <c r="AL34" s="453">
        <f t="shared" si="35"/>
        <v>0</v>
      </c>
      <c r="AM34" s="452"/>
      <c r="AN34" s="452"/>
      <c r="AO34" s="457"/>
      <c r="AP34" s="456"/>
      <c r="AQ34" s="458"/>
      <c r="AR34" s="416"/>
      <c r="AS34" s="21"/>
      <c r="AT34" s="21" t="s">
        <v>200</v>
      </c>
      <c r="AU34" s="426">
        <f t="shared" si="5"/>
        <v>125</v>
      </c>
      <c r="AV34" s="21"/>
      <c r="AW34" s="504">
        <f t="shared" si="36"/>
        <v>0</v>
      </c>
      <c r="AX34" s="452"/>
      <c r="AY34" s="452"/>
      <c r="AZ34" s="452"/>
      <c r="BA34" s="452"/>
      <c r="BB34" s="452"/>
      <c r="BC34" s="452"/>
      <c r="BD34" s="452"/>
      <c r="BE34" s="505">
        <f t="shared" si="37"/>
        <v>15</v>
      </c>
      <c r="BF34" s="452"/>
      <c r="BG34" s="452"/>
      <c r="BH34" s="452"/>
      <c r="BI34" s="452"/>
      <c r="BJ34" s="452"/>
      <c r="BK34" s="467">
        <f>výdaje!B147</f>
        <v>15</v>
      </c>
      <c r="BL34" s="456"/>
      <c r="BM34" s="506">
        <f t="shared" si="38"/>
        <v>80</v>
      </c>
      <c r="BN34" s="452">
        <f>výdaje!B187</f>
        <v>12</v>
      </c>
      <c r="BO34" s="452">
        <f>výdaje!B203</f>
        <v>0</v>
      </c>
      <c r="BP34" s="452">
        <f>výdaje!B220</f>
        <v>68</v>
      </c>
      <c r="BQ34" s="452"/>
      <c r="BR34" s="452"/>
      <c r="BS34" s="452"/>
      <c r="BT34" s="505">
        <f t="shared" si="39"/>
        <v>15</v>
      </c>
      <c r="BU34" s="452"/>
      <c r="BV34" s="452"/>
      <c r="BW34" s="452"/>
      <c r="BX34" s="452"/>
      <c r="BY34" s="452"/>
      <c r="BZ34" s="452"/>
      <c r="CA34" s="452">
        <f>výdaje!B325</f>
        <v>15</v>
      </c>
      <c r="CB34" s="505">
        <f t="shared" si="40"/>
        <v>15</v>
      </c>
      <c r="CC34" s="452">
        <f>výdaje!B361</f>
        <v>15</v>
      </c>
      <c r="CD34" s="452"/>
      <c r="CE34" s="452"/>
      <c r="CF34" s="452"/>
      <c r="CG34" s="452"/>
      <c r="CH34" s="505">
        <f t="shared" si="41"/>
        <v>0</v>
      </c>
      <c r="CI34" s="452"/>
      <c r="CJ34" s="452"/>
      <c r="CK34" s="456">
        <f t="shared" si="42"/>
        <v>0</v>
      </c>
      <c r="CL34" s="466"/>
      <c r="CM34" s="467"/>
      <c r="CN34" s="456"/>
      <c r="CO34" s="456"/>
      <c r="CP34" s="456">
        <f t="shared" si="43"/>
        <v>0</v>
      </c>
      <c r="CQ34" s="466"/>
      <c r="CR34" s="467"/>
      <c r="CS34" s="456"/>
      <c r="CT34" s="456"/>
      <c r="CU34" s="456"/>
      <c r="CV34" s="505">
        <f t="shared" si="44"/>
        <v>0</v>
      </c>
      <c r="CW34" s="452">
        <f>výdaje!B541</f>
        <v>0</v>
      </c>
      <c r="CX34" s="452"/>
      <c r="CY34" s="509"/>
      <c r="CZ34" s="509"/>
      <c r="DA34" s="510"/>
    </row>
    <row r="35" spans="1:105" ht="12.75" customHeight="1" thickBot="1" thickTop="1">
      <c r="A35" s="88"/>
      <c r="B35" s="21" t="s">
        <v>201</v>
      </c>
      <c r="C35" s="426">
        <f t="shared" si="3"/>
        <v>100</v>
      </c>
      <c r="D35" s="235"/>
      <c r="E35" s="451">
        <f t="shared" si="32"/>
        <v>0</v>
      </c>
      <c r="F35" s="452"/>
      <c r="G35" s="452"/>
      <c r="H35" s="452"/>
      <c r="I35" s="452"/>
      <c r="J35" s="452"/>
      <c r="K35" s="452"/>
      <c r="L35" s="453">
        <f t="shared" si="33"/>
        <v>0</v>
      </c>
      <c r="M35" s="452"/>
      <c r="N35" s="452"/>
      <c r="O35" s="452"/>
      <c r="P35" s="452"/>
      <c r="Q35" s="452"/>
      <c r="R35" s="452"/>
      <c r="S35" s="452"/>
      <c r="T35" s="454"/>
      <c r="U35" s="452"/>
      <c r="V35" s="452"/>
      <c r="W35" s="453">
        <f t="shared" si="34"/>
        <v>100</v>
      </c>
      <c r="X35" s="452"/>
      <c r="Y35" s="452"/>
      <c r="Z35" s="452"/>
      <c r="AA35" s="452">
        <f>příjmy!B62</f>
        <v>95</v>
      </c>
      <c r="AB35" s="452"/>
      <c r="AC35" s="452"/>
      <c r="AD35" s="452"/>
      <c r="AE35" s="452"/>
      <c r="AF35" s="452"/>
      <c r="AG35" s="452"/>
      <c r="AH35" s="452">
        <f>příjmy!B104</f>
        <v>5</v>
      </c>
      <c r="AI35" s="452"/>
      <c r="AJ35" s="455"/>
      <c r="AK35" s="456"/>
      <c r="AL35" s="453">
        <f t="shared" si="35"/>
        <v>0</v>
      </c>
      <c r="AM35" s="452"/>
      <c r="AN35" s="452"/>
      <c r="AO35" s="457"/>
      <c r="AP35" s="456"/>
      <c r="AQ35" s="458"/>
      <c r="AR35" s="416"/>
      <c r="AS35" s="21"/>
      <c r="AT35" s="21" t="s">
        <v>201</v>
      </c>
      <c r="AU35" s="426">
        <f t="shared" si="5"/>
        <v>165</v>
      </c>
      <c r="AV35" s="21"/>
      <c r="AW35" s="504">
        <f t="shared" si="36"/>
        <v>0</v>
      </c>
      <c r="AX35" s="452"/>
      <c r="AY35" s="452"/>
      <c r="AZ35" s="452"/>
      <c r="BA35" s="452"/>
      <c r="BB35" s="452"/>
      <c r="BC35" s="452"/>
      <c r="BD35" s="452"/>
      <c r="BE35" s="505">
        <f t="shared" si="37"/>
        <v>5</v>
      </c>
      <c r="BF35" s="452"/>
      <c r="BG35" s="452"/>
      <c r="BH35" s="452"/>
      <c r="BI35" s="452"/>
      <c r="BJ35" s="452"/>
      <c r="BK35" s="467">
        <f>výdaje!B148</f>
        <v>5</v>
      </c>
      <c r="BL35" s="456"/>
      <c r="BM35" s="506">
        <f t="shared" si="38"/>
        <v>0</v>
      </c>
      <c r="BN35" s="452"/>
      <c r="BO35" s="452"/>
      <c r="BP35" s="452"/>
      <c r="BQ35" s="452"/>
      <c r="BR35" s="452"/>
      <c r="BS35" s="452"/>
      <c r="BT35" s="505">
        <f t="shared" si="39"/>
        <v>160</v>
      </c>
      <c r="BU35" s="452"/>
      <c r="BV35" s="452"/>
      <c r="BW35" s="452"/>
      <c r="BX35" s="452"/>
      <c r="BY35" s="452"/>
      <c r="BZ35" s="452"/>
      <c r="CA35" s="452">
        <f>výdaje!B326</f>
        <v>160</v>
      </c>
      <c r="CB35" s="505">
        <f t="shared" si="40"/>
        <v>0</v>
      </c>
      <c r="CC35" s="452"/>
      <c r="CD35" s="452"/>
      <c r="CE35" s="452"/>
      <c r="CF35" s="452"/>
      <c r="CG35" s="452"/>
      <c r="CH35" s="505">
        <f t="shared" si="41"/>
        <v>0</v>
      </c>
      <c r="CI35" s="452"/>
      <c r="CJ35" s="452"/>
      <c r="CK35" s="456">
        <f t="shared" si="42"/>
        <v>0</v>
      </c>
      <c r="CL35" s="466"/>
      <c r="CM35" s="467"/>
      <c r="CN35" s="456"/>
      <c r="CO35" s="456"/>
      <c r="CP35" s="456">
        <f t="shared" si="43"/>
        <v>0</v>
      </c>
      <c r="CQ35" s="466"/>
      <c r="CR35" s="467"/>
      <c r="CS35" s="456"/>
      <c r="CT35" s="456"/>
      <c r="CU35" s="456"/>
      <c r="CV35" s="505">
        <f t="shared" si="44"/>
        <v>0</v>
      </c>
      <c r="CW35" s="452">
        <f>výdaje!B525</f>
        <v>0</v>
      </c>
      <c r="CX35" s="452"/>
      <c r="CY35" s="509"/>
      <c r="CZ35" s="509"/>
      <c r="DA35" s="510"/>
    </row>
    <row r="36" spans="1:105" ht="12.75" customHeight="1" thickBot="1" thickTop="1">
      <c r="A36" s="88"/>
      <c r="B36" s="21" t="s">
        <v>202</v>
      </c>
      <c r="C36" s="426">
        <f t="shared" si="3"/>
        <v>0</v>
      </c>
      <c r="D36" s="235"/>
      <c r="E36" s="451">
        <f t="shared" si="32"/>
        <v>0</v>
      </c>
      <c r="F36" s="452"/>
      <c r="G36" s="452"/>
      <c r="H36" s="452"/>
      <c r="I36" s="452"/>
      <c r="J36" s="452"/>
      <c r="K36" s="452"/>
      <c r="L36" s="453">
        <f t="shared" si="33"/>
        <v>0</v>
      </c>
      <c r="M36" s="452"/>
      <c r="N36" s="452"/>
      <c r="O36" s="452"/>
      <c r="P36" s="452"/>
      <c r="Q36" s="452"/>
      <c r="R36" s="452"/>
      <c r="S36" s="452"/>
      <c r="T36" s="454"/>
      <c r="U36" s="452"/>
      <c r="V36" s="452"/>
      <c r="W36" s="453">
        <f t="shared" si="34"/>
        <v>0</v>
      </c>
      <c r="X36" s="452"/>
      <c r="Y36" s="452"/>
      <c r="Z36" s="452"/>
      <c r="AA36" s="452"/>
      <c r="AB36" s="452"/>
      <c r="AC36" s="452"/>
      <c r="AD36" s="452"/>
      <c r="AE36" s="452"/>
      <c r="AF36" s="452"/>
      <c r="AG36" s="452"/>
      <c r="AH36" s="452"/>
      <c r="AI36" s="452"/>
      <c r="AJ36" s="455"/>
      <c r="AK36" s="456"/>
      <c r="AL36" s="453">
        <f t="shared" si="35"/>
        <v>0</v>
      </c>
      <c r="AM36" s="452"/>
      <c r="AN36" s="452"/>
      <c r="AO36" s="457"/>
      <c r="AP36" s="456"/>
      <c r="AQ36" s="458"/>
      <c r="AR36" s="416"/>
      <c r="AS36" s="21"/>
      <c r="AT36" s="21" t="s">
        <v>202</v>
      </c>
      <c r="AU36" s="426">
        <f t="shared" si="5"/>
        <v>90</v>
      </c>
      <c r="AV36" s="21"/>
      <c r="AW36" s="504">
        <f t="shared" si="36"/>
        <v>0</v>
      </c>
      <c r="AX36" s="452"/>
      <c r="AY36" s="452"/>
      <c r="AZ36" s="452"/>
      <c r="BA36" s="452"/>
      <c r="BB36" s="452"/>
      <c r="BC36" s="452"/>
      <c r="BD36" s="452"/>
      <c r="BE36" s="505">
        <f t="shared" si="37"/>
        <v>0</v>
      </c>
      <c r="BF36" s="452"/>
      <c r="BG36" s="452"/>
      <c r="BH36" s="452"/>
      <c r="BI36" s="452"/>
      <c r="BJ36" s="452"/>
      <c r="BK36" s="467"/>
      <c r="BL36" s="456"/>
      <c r="BM36" s="506">
        <f t="shared" si="38"/>
        <v>0</v>
      </c>
      <c r="BN36" s="452"/>
      <c r="BO36" s="452"/>
      <c r="BP36" s="452"/>
      <c r="BQ36" s="452"/>
      <c r="BR36" s="452"/>
      <c r="BS36" s="452"/>
      <c r="BT36" s="505">
        <f t="shared" si="39"/>
        <v>20</v>
      </c>
      <c r="BU36" s="452"/>
      <c r="BV36" s="452"/>
      <c r="BW36" s="452"/>
      <c r="BX36" s="452">
        <f>výdaje!B292</f>
        <v>20</v>
      </c>
      <c r="BY36" s="452"/>
      <c r="BZ36" s="452"/>
      <c r="CA36" s="452">
        <f>výdaje!B327</f>
        <v>0</v>
      </c>
      <c r="CB36" s="505">
        <f t="shared" si="40"/>
        <v>0</v>
      </c>
      <c r="CC36" s="452"/>
      <c r="CD36" s="452"/>
      <c r="CE36" s="452"/>
      <c r="CF36" s="452"/>
      <c r="CG36" s="452"/>
      <c r="CH36" s="505">
        <f t="shared" si="41"/>
        <v>0</v>
      </c>
      <c r="CI36" s="452"/>
      <c r="CJ36" s="452"/>
      <c r="CK36" s="456">
        <f t="shared" si="42"/>
        <v>0</v>
      </c>
      <c r="CL36" s="466"/>
      <c r="CM36" s="467"/>
      <c r="CN36" s="456"/>
      <c r="CO36" s="456"/>
      <c r="CP36" s="456">
        <f t="shared" si="43"/>
        <v>70</v>
      </c>
      <c r="CQ36" s="466"/>
      <c r="CR36" s="467">
        <f>výdaje!B451</f>
        <v>70</v>
      </c>
      <c r="CS36" s="456"/>
      <c r="CT36" s="456"/>
      <c r="CU36" s="456"/>
      <c r="CV36" s="505">
        <f t="shared" si="44"/>
        <v>0</v>
      </c>
      <c r="CW36" s="452"/>
      <c r="CX36" s="452"/>
      <c r="CY36" s="509"/>
      <c r="CZ36" s="509"/>
      <c r="DA36" s="510"/>
    </row>
    <row r="37" spans="1:105" ht="12.75" customHeight="1" thickBot="1" thickTop="1">
      <c r="A37" s="99" t="s">
        <v>203</v>
      </c>
      <c r="B37" s="223"/>
      <c r="C37" s="425">
        <f t="shared" si="3"/>
        <v>709</v>
      </c>
      <c r="D37" s="234"/>
      <c r="E37" s="459">
        <f aca="true" t="shared" si="45" ref="E37:AQ37">SUM(E38:E41)</f>
        <v>0</v>
      </c>
      <c r="F37" s="460">
        <f t="shared" si="45"/>
        <v>0</v>
      </c>
      <c r="G37" s="460">
        <f t="shared" si="45"/>
        <v>0</v>
      </c>
      <c r="H37" s="460">
        <f t="shared" si="45"/>
        <v>0</v>
      </c>
      <c r="I37" s="460">
        <f t="shared" si="45"/>
        <v>0</v>
      </c>
      <c r="J37" s="460">
        <f t="shared" si="45"/>
        <v>0</v>
      </c>
      <c r="K37" s="460">
        <f t="shared" si="45"/>
        <v>0</v>
      </c>
      <c r="L37" s="461">
        <f t="shared" si="45"/>
        <v>0</v>
      </c>
      <c r="M37" s="462">
        <f t="shared" si="45"/>
        <v>0</v>
      </c>
      <c r="N37" s="462">
        <f t="shared" si="45"/>
        <v>0</v>
      </c>
      <c r="O37" s="462">
        <f t="shared" si="45"/>
        <v>0</v>
      </c>
      <c r="P37" s="462">
        <f t="shared" si="45"/>
        <v>0</v>
      </c>
      <c r="Q37" s="462">
        <f t="shared" si="45"/>
        <v>0</v>
      </c>
      <c r="R37" s="462">
        <f t="shared" si="45"/>
        <v>0</v>
      </c>
      <c r="S37" s="462">
        <f t="shared" si="45"/>
        <v>0</v>
      </c>
      <c r="T37" s="462">
        <f t="shared" si="45"/>
        <v>0</v>
      </c>
      <c r="U37" s="462">
        <f t="shared" si="45"/>
        <v>0</v>
      </c>
      <c r="V37" s="462">
        <f t="shared" si="45"/>
        <v>0</v>
      </c>
      <c r="W37" s="461">
        <f t="shared" si="45"/>
        <v>659</v>
      </c>
      <c r="X37" s="462">
        <f t="shared" si="45"/>
        <v>289</v>
      </c>
      <c r="Y37" s="462">
        <f t="shared" si="45"/>
        <v>0</v>
      </c>
      <c r="Z37" s="462">
        <f t="shared" si="45"/>
        <v>0</v>
      </c>
      <c r="AA37" s="462">
        <f t="shared" si="45"/>
        <v>0</v>
      </c>
      <c r="AB37" s="462">
        <f t="shared" si="45"/>
        <v>370</v>
      </c>
      <c r="AC37" s="462">
        <f t="shared" si="45"/>
        <v>0</v>
      </c>
      <c r="AD37" s="462">
        <f t="shared" si="45"/>
        <v>0</v>
      </c>
      <c r="AE37" s="462">
        <f t="shared" si="45"/>
        <v>0</v>
      </c>
      <c r="AF37" s="462">
        <f t="shared" si="45"/>
        <v>0</v>
      </c>
      <c r="AG37" s="462">
        <f t="shared" si="45"/>
        <v>0</v>
      </c>
      <c r="AH37" s="462">
        <f t="shared" si="45"/>
        <v>0</v>
      </c>
      <c r="AI37" s="462">
        <f t="shared" si="45"/>
        <v>0</v>
      </c>
      <c r="AJ37" s="463">
        <f t="shared" si="45"/>
        <v>0</v>
      </c>
      <c r="AK37" s="461">
        <f t="shared" si="45"/>
        <v>0</v>
      </c>
      <c r="AL37" s="461">
        <f t="shared" si="45"/>
        <v>0</v>
      </c>
      <c r="AM37" s="462">
        <f t="shared" si="45"/>
        <v>0</v>
      </c>
      <c r="AN37" s="462">
        <f t="shared" si="45"/>
        <v>0</v>
      </c>
      <c r="AO37" s="464">
        <f t="shared" si="45"/>
        <v>0</v>
      </c>
      <c r="AP37" s="461">
        <f t="shared" si="45"/>
        <v>0</v>
      </c>
      <c r="AQ37" s="465">
        <f t="shared" si="45"/>
        <v>50</v>
      </c>
      <c r="AR37" s="415"/>
      <c r="AS37" s="223" t="s">
        <v>203</v>
      </c>
      <c r="AT37" s="223"/>
      <c r="AU37" s="425">
        <f t="shared" si="5"/>
        <v>745</v>
      </c>
      <c r="AV37" s="229"/>
      <c r="AW37" s="511">
        <f aca="true" t="shared" si="46" ref="AW37:CB37">SUM(AW38:AW41)</f>
        <v>176</v>
      </c>
      <c r="AX37" s="462">
        <f t="shared" si="46"/>
        <v>130</v>
      </c>
      <c r="AY37" s="462">
        <f t="shared" si="46"/>
        <v>0</v>
      </c>
      <c r="AZ37" s="462">
        <f t="shared" si="46"/>
        <v>0</v>
      </c>
      <c r="BA37" s="462">
        <f t="shared" si="46"/>
        <v>34</v>
      </c>
      <c r="BB37" s="462">
        <f t="shared" si="46"/>
        <v>12</v>
      </c>
      <c r="BC37" s="462">
        <f t="shared" si="46"/>
        <v>0</v>
      </c>
      <c r="BD37" s="462">
        <f t="shared" si="46"/>
        <v>0</v>
      </c>
      <c r="BE37" s="461">
        <f t="shared" si="46"/>
        <v>23</v>
      </c>
      <c r="BF37" s="462">
        <f t="shared" si="46"/>
        <v>0</v>
      </c>
      <c r="BG37" s="462">
        <f t="shared" si="46"/>
        <v>0</v>
      </c>
      <c r="BH37" s="462">
        <f t="shared" si="46"/>
        <v>0</v>
      </c>
      <c r="BI37" s="462">
        <f t="shared" si="46"/>
        <v>3</v>
      </c>
      <c r="BJ37" s="462">
        <f t="shared" si="46"/>
        <v>0</v>
      </c>
      <c r="BK37" s="512">
        <f t="shared" si="46"/>
        <v>20</v>
      </c>
      <c r="BL37" s="461">
        <f t="shared" si="46"/>
        <v>0</v>
      </c>
      <c r="BM37" s="459">
        <f t="shared" si="46"/>
        <v>397</v>
      </c>
      <c r="BN37" s="462">
        <f t="shared" si="46"/>
        <v>28</v>
      </c>
      <c r="BO37" s="462">
        <f t="shared" si="46"/>
        <v>0</v>
      </c>
      <c r="BP37" s="462">
        <f t="shared" si="46"/>
        <v>37</v>
      </c>
      <c r="BQ37" s="462">
        <f t="shared" si="46"/>
        <v>0</v>
      </c>
      <c r="BR37" s="462">
        <f t="shared" si="46"/>
        <v>0</v>
      </c>
      <c r="BS37" s="462">
        <f t="shared" si="46"/>
        <v>332</v>
      </c>
      <c r="BT37" s="461">
        <f t="shared" si="46"/>
        <v>95</v>
      </c>
      <c r="BU37" s="462">
        <f t="shared" si="46"/>
        <v>1</v>
      </c>
      <c r="BV37" s="462">
        <f t="shared" si="46"/>
        <v>37</v>
      </c>
      <c r="BW37" s="462">
        <f t="shared" si="46"/>
        <v>0</v>
      </c>
      <c r="BX37" s="462">
        <f t="shared" si="46"/>
        <v>0</v>
      </c>
      <c r="BY37" s="462">
        <f t="shared" si="46"/>
        <v>0</v>
      </c>
      <c r="BZ37" s="462">
        <f t="shared" si="46"/>
        <v>0</v>
      </c>
      <c r="CA37" s="462">
        <f t="shared" si="46"/>
        <v>57</v>
      </c>
      <c r="CB37" s="461">
        <f t="shared" si="46"/>
        <v>4</v>
      </c>
      <c r="CC37" s="462">
        <f aca="true" t="shared" si="47" ref="CC37:DA37">SUM(CC38:CC41)</f>
        <v>4</v>
      </c>
      <c r="CD37" s="462">
        <f t="shared" si="47"/>
        <v>0</v>
      </c>
      <c r="CE37" s="462">
        <f t="shared" si="47"/>
        <v>0</v>
      </c>
      <c r="CF37" s="462">
        <f t="shared" si="47"/>
        <v>0</v>
      </c>
      <c r="CG37" s="462">
        <f t="shared" si="47"/>
        <v>0</v>
      </c>
      <c r="CH37" s="461">
        <f t="shared" si="47"/>
        <v>0</v>
      </c>
      <c r="CI37" s="462">
        <f t="shared" si="47"/>
        <v>0</v>
      </c>
      <c r="CJ37" s="462">
        <f t="shared" si="47"/>
        <v>0</v>
      </c>
      <c r="CK37" s="461">
        <f t="shared" si="47"/>
        <v>0</v>
      </c>
      <c r="CL37" s="461">
        <f t="shared" si="47"/>
        <v>0</v>
      </c>
      <c r="CM37" s="461">
        <f t="shared" si="47"/>
        <v>0</v>
      </c>
      <c r="CN37" s="461">
        <f t="shared" si="47"/>
        <v>0</v>
      </c>
      <c r="CO37" s="461">
        <f t="shared" si="47"/>
        <v>0</v>
      </c>
      <c r="CP37" s="461">
        <f t="shared" si="47"/>
        <v>0</v>
      </c>
      <c r="CQ37" s="461">
        <f t="shared" si="47"/>
        <v>0</v>
      </c>
      <c r="CR37" s="461">
        <f t="shared" si="47"/>
        <v>0</v>
      </c>
      <c r="CS37" s="461">
        <f t="shared" si="47"/>
        <v>50</v>
      </c>
      <c r="CT37" s="461">
        <f t="shared" si="47"/>
        <v>0</v>
      </c>
      <c r="CU37" s="461">
        <f t="shared" si="47"/>
        <v>0</v>
      </c>
      <c r="CV37" s="461">
        <f t="shared" si="47"/>
        <v>0</v>
      </c>
      <c r="CW37" s="462">
        <f t="shared" si="47"/>
        <v>0</v>
      </c>
      <c r="CX37" s="462">
        <f t="shared" si="47"/>
        <v>0</v>
      </c>
      <c r="CY37" s="462">
        <f t="shared" si="47"/>
        <v>0</v>
      </c>
      <c r="CZ37" s="462">
        <f t="shared" si="47"/>
        <v>0</v>
      </c>
      <c r="DA37" s="513">
        <f t="shared" si="47"/>
        <v>0</v>
      </c>
    </row>
    <row r="38" spans="1:105" ht="12.75" customHeight="1" thickBot="1" thickTop="1">
      <c r="A38" s="88"/>
      <c r="B38" s="21" t="s">
        <v>204</v>
      </c>
      <c r="C38" s="426">
        <f t="shared" si="3"/>
        <v>0</v>
      </c>
      <c r="D38" s="235"/>
      <c r="E38" s="451">
        <f>SUM(F38:K38)</f>
        <v>0</v>
      </c>
      <c r="F38" s="452"/>
      <c r="G38" s="452"/>
      <c r="H38" s="452"/>
      <c r="I38" s="452"/>
      <c r="J38" s="452"/>
      <c r="K38" s="452"/>
      <c r="L38" s="453">
        <f>SUM(M38:V38)</f>
        <v>0</v>
      </c>
      <c r="M38" s="452"/>
      <c r="N38" s="452"/>
      <c r="O38" s="452"/>
      <c r="P38" s="452"/>
      <c r="Q38" s="452"/>
      <c r="R38" s="452"/>
      <c r="S38" s="452"/>
      <c r="T38" s="454"/>
      <c r="U38" s="452"/>
      <c r="V38" s="452"/>
      <c r="W38" s="453">
        <f>SUM(X38:AI38)</f>
        <v>0</v>
      </c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5"/>
      <c r="AK38" s="456"/>
      <c r="AL38" s="453">
        <f>SUM(AM38:AO38)</f>
        <v>0</v>
      </c>
      <c r="AM38" s="452"/>
      <c r="AN38" s="452"/>
      <c r="AO38" s="457"/>
      <c r="AP38" s="456"/>
      <c r="AQ38" s="458"/>
      <c r="AR38" s="416"/>
      <c r="AS38" s="21"/>
      <c r="AT38" s="21" t="s">
        <v>204</v>
      </c>
      <c r="AU38" s="426">
        <f t="shared" si="5"/>
        <v>17</v>
      </c>
      <c r="AV38" s="21"/>
      <c r="AW38" s="504">
        <f>SUM(AX38:BD38)</f>
        <v>0</v>
      </c>
      <c r="AX38" s="452"/>
      <c r="AY38" s="452"/>
      <c r="AZ38" s="452"/>
      <c r="BA38" s="452"/>
      <c r="BB38" s="452"/>
      <c r="BC38" s="452"/>
      <c r="BD38" s="452"/>
      <c r="BE38" s="505">
        <f>SUM(BF38:BK38)</f>
        <v>13</v>
      </c>
      <c r="BF38" s="452"/>
      <c r="BG38" s="452"/>
      <c r="BH38" s="452"/>
      <c r="BI38" s="452">
        <f>výdaje!B105</f>
        <v>3</v>
      </c>
      <c r="BJ38" s="452"/>
      <c r="BK38" s="467">
        <f>výdaje!B149</f>
        <v>10</v>
      </c>
      <c r="BL38" s="456"/>
      <c r="BM38" s="506">
        <f>SUM(BN38:BS38)</f>
        <v>0</v>
      </c>
      <c r="BN38" s="452">
        <f>výdaje!B188</f>
        <v>0</v>
      </c>
      <c r="BO38" s="452">
        <f>výdaje!B204</f>
        <v>0</v>
      </c>
      <c r="BP38" s="452">
        <f>výdaje!B221</f>
        <v>0</v>
      </c>
      <c r="BQ38" s="452"/>
      <c r="BR38" s="452"/>
      <c r="BS38" s="452"/>
      <c r="BT38" s="505">
        <f>SUM(BU38:CA38)</f>
        <v>4</v>
      </c>
      <c r="BU38" s="452"/>
      <c r="BV38" s="452">
        <f>výdaje!B277</f>
        <v>0</v>
      </c>
      <c r="BW38" s="452"/>
      <c r="BX38" s="452"/>
      <c r="BY38" s="452"/>
      <c r="BZ38" s="452"/>
      <c r="CA38" s="452">
        <f>výdaje!B328</f>
        <v>4</v>
      </c>
      <c r="CB38" s="505">
        <f>SUM(CC38:CG38)</f>
        <v>0</v>
      </c>
      <c r="CC38" s="452"/>
      <c r="CD38" s="452"/>
      <c r="CE38" s="452"/>
      <c r="CF38" s="452"/>
      <c r="CG38" s="452"/>
      <c r="CH38" s="505">
        <f>SUM(CI38:CJ38)</f>
        <v>0</v>
      </c>
      <c r="CI38" s="452"/>
      <c r="CJ38" s="452"/>
      <c r="CK38" s="456">
        <f>SUM(CL38:CM38)</f>
        <v>0</v>
      </c>
      <c r="CL38" s="466"/>
      <c r="CM38" s="467"/>
      <c r="CN38" s="456"/>
      <c r="CO38" s="456"/>
      <c r="CP38" s="456">
        <f>SUM(CQ38:CR38)</f>
        <v>0</v>
      </c>
      <c r="CQ38" s="466"/>
      <c r="CR38" s="467"/>
      <c r="CS38" s="456"/>
      <c r="CT38" s="456"/>
      <c r="CU38" s="456"/>
      <c r="CV38" s="505">
        <f>CW38+CX38</f>
        <v>0</v>
      </c>
      <c r="CW38" s="452"/>
      <c r="CX38" s="452"/>
      <c r="CY38" s="509"/>
      <c r="CZ38" s="509"/>
      <c r="DA38" s="510"/>
    </row>
    <row r="39" spans="1:105" ht="12.75" customHeight="1" thickBot="1" thickTop="1">
      <c r="A39" s="88"/>
      <c r="B39" s="21" t="s">
        <v>205</v>
      </c>
      <c r="C39" s="426">
        <f aca="true" t="shared" si="48" ref="C39:C63">SUM(E39,L39,W39,AJ39,AK39,AL39,AP39,AQ39)</f>
        <v>50</v>
      </c>
      <c r="D39" s="235"/>
      <c r="E39" s="451">
        <f>SUM(F39:K39)</f>
        <v>0</v>
      </c>
      <c r="F39" s="452"/>
      <c r="G39" s="452"/>
      <c r="H39" s="452"/>
      <c r="I39" s="452"/>
      <c r="J39" s="452"/>
      <c r="K39" s="452"/>
      <c r="L39" s="453">
        <f>SUM(M39:V39)</f>
        <v>0</v>
      </c>
      <c r="M39" s="452"/>
      <c r="N39" s="452"/>
      <c r="O39" s="452"/>
      <c r="P39" s="452"/>
      <c r="Q39" s="452"/>
      <c r="R39" s="452"/>
      <c r="S39" s="452"/>
      <c r="T39" s="454"/>
      <c r="U39" s="452"/>
      <c r="V39" s="452"/>
      <c r="W39" s="453">
        <f>SUM(X39:AI39)</f>
        <v>0</v>
      </c>
      <c r="X39" s="452"/>
      <c r="Y39" s="452"/>
      <c r="Z39" s="452"/>
      <c r="AA39" s="452"/>
      <c r="AB39" s="452"/>
      <c r="AC39" s="452"/>
      <c r="AD39" s="452"/>
      <c r="AE39" s="452"/>
      <c r="AF39" s="452"/>
      <c r="AG39" s="452"/>
      <c r="AH39" s="452"/>
      <c r="AI39" s="452"/>
      <c r="AJ39" s="455"/>
      <c r="AK39" s="456"/>
      <c r="AL39" s="453">
        <f>SUM(AM39:AO39)</f>
        <v>0</v>
      </c>
      <c r="AM39" s="452"/>
      <c r="AN39" s="452"/>
      <c r="AO39" s="457"/>
      <c r="AP39" s="456"/>
      <c r="AQ39" s="458">
        <f>příjmy!B151</f>
        <v>50</v>
      </c>
      <c r="AR39" s="416"/>
      <c r="AS39" s="21"/>
      <c r="AT39" s="21" t="s">
        <v>205</v>
      </c>
      <c r="AU39" s="426">
        <f aca="true" t="shared" si="49" ref="AU39:AU63">SUM(AW39,BE39,BL39,BT39,BM39,CB39,CH39,CK39,CN39,CO39,CP39,CS39,CT39,CU39,CV39,CY39,CZ39,DA39)</f>
        <v>50</v>
      </c>
      <c r="AV39" s="21"/>
      <c r="AW39" s="504">
        <f>SUM(AX39:BD39)</f>
        <v>0</v>
      </c>
      <c r="AX39" s="452"/>
      <c r="AY39" s="452"/>
      <c r="AZ39" s="452"/>
      <c r="BA39" s="452"/>
      <c r="BB39" s="452"/>
      <c r="BC39" s="452"/>
      <c r="BD39" s="452"/>
      <c r="BE39" s="505">
        <f>SUM(BF39:BK39)</f>
        <v>0</v>
      </c>
      <c r="BF39" s="452"/>
      <c r="BG39" s="452"/>
      <c r="BH39" s="452"/>
      <c r="BI39" s="452"/>
      <c r="BJ39" s="452"/>
      <c r="BK39" s="467"/>
      <c r="BL39" s="456"/>
      <c r="BM39" s="506">
        <f>SUM(BN39:BS39)</f>
        <v>0</v>
      </c>
      <c r="BN39" s="452"/>
      <c r="BO39" s="452"/>
      <c r="BP39" s="452"/>
      <c r="BQ39" s="452"/>
      <c r="BR39" s="452"/>
      <c r="BS39" s="452"/>
      <c r="BT39" s="505">
        <f>SUM(BU39:CA39)</f>
        <v>0</v>
      </c>
      <c r="BU39" s="452"/>
      <c r="BV39" s="452"/>
      <c r="BW39" s="452"/>
      <c r="BX39" s="452"/>
      <c r="BY39" s="452"/>
      <c r="BZ39" s="452"/>
      <c r="CA39" s="452"/>
      <c r="CB39" s="505">
        <f>SUM(CC39:CG39)</f>
        <v>0</v>
      </c>
      <c r="CC39" s="452"/>
      <c r="CD39" s="452"/>
      <c r="CE39" s="452"/>
      <c r="CF39" s="452"/>
      <c r="CG39" s="452"/>
      <c r="CH39" s="505">
        <f>SUM(CI39:CJ39)</f>
        <v>0</v>
      </c>
      <c r="CI39" s="452"/>
      <c r="CJ39" s="452"/>
      <c r="CK39" s="456">
        <f>SUM(CL39:CM39)</f>
        <v>0</v>
      </c>
      <c r="CL39" s="466"/>
      <c r="CM39" s="467"/>
      <c r="CN39" s="456"/>
      <c r="CO39" s="456"/>
      <c r="CP39" s="456">
        <f>SUM(CQ39:CR39)</f>
        <v>0</v>
      </c>
      <c r="CQ39" s="466"/>
      <c r="CR39" s="467"/>
      <c r="CS39" s="456">
        <f>výdaje!B493</f>
        <v>50</v>
      </c>
      <c r="CT39" s="456"/>
      <c r="CU39" s="456"/>
      <c r="CV39" s="505">
        <f>CW39+CX39</f>
        <v>0</v>
      </c>
      <c r="CW39" s="452"/>
      <c r="CX39" s="452"/>
      <c r="CY39" s="509"/>
      <c r="CZ39" s="509"/>
      <c r="DA39" s="510"/>
    </row>
    <row r="40" spans="1:105" ht="12.75" customHeight="1" thickBot="1" thickTop="1">
      <c r="A40" s="88"/>
      <c r="B40" s="21" t="s">
        <v>206</v>
      </c>
      <c r="C40" s="426">
        <f t="shared" si="48"/>
        <v>0</v>
      </c>
      <c r="D40" s="235"/>
      <c r="E40" s="451">
        <f>SUM(F40:K40)</f>
        <v>0</v>
      </c>
      <c r="F40" s="452"/>
      <c r="G40" s="452"/>
      <c r="H40" s="452"/>
      <c r="I40" s="452"/>
      <c r="J40" s="452"/>
      <c r="K40" s="452"/>
      <c r="L40" s="453">
        <f>SUM(M40:V40)</f>
        <v>0</v>
      </c>
      <c r="M40" s="452"/>
      <c r="N40" s="452"/>
      <c r="O40" s="452"/>
      <c r="P40" s="452"/>
      <c r="Q40" s="452"/>
      <c r="R40" s="452"/>
      <c r="S40" s="452"/>
      <c r="T40" s="454"/>
      <c r="U40" s="452"/>
      <c r="V40" s="452"/>
      <c r="W40" s="453">
        <f>SUM(X40:AI40)</f>
        <v>0</v>
      </c>
      <c r="X40" s="452"/>
      <c r="Y40" s="452"/>
      <c r="Z40" s="452"/>
      <c r="AA40" s="452"/>
      <c r="AB40" s="452"/>
      <c r="AC40" s="452"/>
      <c r="AD40" s="452"/>
      <c r="AE40" s="452"/>
      <c r="AF40" s="452"/>
      <c r="AG40" s="452"/>
      <c r="AH40" s="452"/>
      <c r="AI40" s="452"/>
      <c r="AJ40" s="455"/>
      <c r="AK40" s="456"/>
      <c r="AL40" s="453">
        <f>SUM(AM40:AO40)</f>
        <v>0</v>
      </c>
      <c r="AM40" s="452"/>
      <c r="AN40" s="452"/>
      <c r="AO40" s="457"/>
      <c r="AP40" s="456"/>
      <c r="AQ40" s="458"/>
      <c r="AR40" s="416"/>
      <c r="AS40" s="21"/>
      <c r="AT40" s="21" t="s">
        <v>206</v>
      </c>
      <c r="AU40" s="426">
        <f t="shared" si="49"/>
        <v>0</v>
      </c>
      <c r="AV40" s="21"/>
      <c r="AW40" s="504">
        <f>SUM(AX40:BD40)</f>
        <v>0</v>
      </c>
      <c r="AX40" s="452"/>
      <c r="AY40" s="452"/>
      <c r="AZ40" s="452"/>
      <c r="BA40" s="452"/>
      <c r="BB40" s="452"/>
      <c r="BC40" s="452"/>
      <c r="BD40" s="452"/>
      <c r="BE40" s="505">
        <f>SUM(BF40:BK40)</f>
        <v>0</v>
      </c>
      <c r="BF40" s="452"/>
      <c r="BG40" s="452"/>
      <c r="BH40" s="452"/>
      <c r="BI40" s="452"/>
      <c r="BJ40" s="452"/>
      <c r="BK40" s="467"/>
      <c r="BL40" s="456"/>
      <c r="BM40" s="506">
        <f>SUM(BN40:BS40)</f>
        <v>0</v>
      </c>
      <c r="BN40" s="452"/>
      <c r="BO40" s="452"/>
      <c r="BP40" s="452"/>
      <c r="BQ40" s="452"/>
      <c r="BR40" s="452"/>
      <c r="BS40" s="452"/>
      <c r="BT40" s="505">
        <f>SUM(BU40:CA40)</f>
        <v>0</v>
      </c>
      <c r="BU40" s="452"/>
      <c r="BV40" s="452"/>
      <c r="BW40" s="452"/>
      <c r="BX40" s="452"/>
      <c r="BY40" s="452"/>
      <c r="BZ40" s="452"/>
      <c r="CA40" s="452"/>
      <c r="CB40" s="505">
        <f>SUM(CC40:CG40)</f>
        <v>0</v>
      </c>
      <c r="CC40" s="452"/>
      <c r="CD40" s="452"/>
      <c r="CE40" s="452"/>
      <c r="CF40" s="452"/>
      <c r="CG40" s="452"/>
      <c r="CH40" s="505">
        <f>SUM(CI40:CJ40)</f>
        <v>0</v>
      </c>
      <c r="CI40" s="452"/>
      <c r="CJ40" s="452"/>
      <c r="CK40" s="456">
        <f>SUM(CL40:CM40)</f>
        <v>0</v>
      </c>
      <c r="CL40" s="478"/>
      <c r="CM40" s="480"/>
      <c r="CN40" s="456"/>
      <c r="CO40" s="456"/>
      <c r="CP40" s="456">
        <f>SUM(CQ40:CR40)</f>
        <v>0</v>
      </c>
      <c r="CQ40" s="478"/>
      <c r="CR40" s="480"/>
      <c r="CS40" s="456">
        <f>výdaje!B495</f>
        <v>0</v>
      </c>
      <c r="CT40" s="456"/>
      <c r="CU40" s="456"/>
      <c r="CV40" s="505">
        <f>CW40+CX40</f>
        <v>0</v>
      </c>
      <c r="CW40" s="452"/>
      <c r="CX40" s="452"/>
      <c r="CY40" s="509"/>
      <c r="CZ40" s="509"/>
      <c r="DA40" s="510"/>
    </row>
    <row r="41" spans="1:105" ht="12" customHeight="1" thickBot="1" thickTop="1">
      <c r="A41" s="88"/>
      <c r="B41" s="21" t="s">
        <v>207</v>
      </c>
      <c r="C41" s="426">
        <f t="shared" si="48"/>
        <v>659</v>
      </c>
      <c r="D41" s="235"/>
      <c r="E41" s="451">
        <f>SUM(F41:K41)</f>
        <v>0</v>
      </c>
      <c r="F41" s="452"/>
      <c r="G41" s="452"/>
      <c r="H41" s="452"/>
      <c r="I41" s="452"/>
      <c r="J41" s="452"/>
      <c r="K41" s="452"/>
      <c r="L41" s="453">
        <f>SUM(M41:V41)</f>
        <v>0</v>
      </c>
      <c r="M41" s="452"/>
      <c r="N41" s="452"/>
      <c r="O41" s="452"/>
      <c r="P41" s="452"/>
      <c r="Q41" s="452"/>
      <c r="R41" s="452"/>
      <c r="S41" s="452"/>
      <c r="T41" s="454"/>
      <c r="U41" s="452"/>
      <c r="V41" s="452"/>
      <c r="W41" s="453">
        <f>SUM(X41:AI41)</f>
        <v>659</v>
      </c>
      <c r="X41" s="452">
        <f>příjmy!B56</f>
        <v>289</v>
      </c>
      <c r="Y41" s="452"/>
      <c r="Z41" s="452"/>
      <c r="AA41" s="452"/>
      <c r="AB41" s="452">
        <f>příjmy!B76</f>
        <v>370</v>
      </c>
      <c r="AC41" s="452"/>
      <c r="AD41" s="452"/>
      <c r="AE41" s="452"/>
      <c r="AF41" s="452"/>
      <c r="AG41" s="452">
        <f>příjmy!B94</f>
        <v>0</v>
      </c>
      <c r="AH41" s="452"/>
      <c r="AI41" s="452"/>
      <c r="AJ41" s="455"/>
      <c r="AK41" s="456"/>
      <c r="AL41" s="453">
        <f>SUM(AM41:AO41)</f>
        <v>0</v>
      </c>
      <c r="AM41" s="452"/>
      <c r="AN41" s="452"/>
      <c r="AO41" s="457"/>
      <c r="AP41" s="456"/>
      <c r="AQ41" s="458"/>
      <c r="AR41" s="416"/>
      <c r="AS41" s="21"/>
      <c r="AT41" s="21" t="s">
        <v>207</v>
      </c>
      <c r="AU41" s="426">
        <f t="shared" si="49"/>
        <v>678</v>
      </c>
      <c r="AV41" s="21"/>
      <c r="AW41" s="504">
        <f>SUM(AX41:BD41)</f>
        <v>176</v>
      </c>
      <c r="AX41" s="452">
        <f>výdaje!B16</f>
        <v>130</v>
      </c>
      <c r="AY41" s="452"/>
      <c r="AZ41" s="452"/>
      <c r="BA41" s="452">
        <f>výdaje!B63</f>
        <v>34</v>
      </c>
      <c r="BB41" s="452">
        <f>výdaje!B86</f>
        <v>12</v>
      </c>
      <c r="BC41" s="452"/>
      <c r="BD41" s="452"/>
      <c r="BE41" s="505">
        <f>SUM(BF41:BK41)</f>
        <v>10</v>
      </c>
      <c r="BF41" s="452"/>
      <c r="BG41" s="452"/>
      <c r="BH41" s="452"/>
      <c r="BI41" s="452">
        <f>výdaje!B117</f>
        <v>0</v>
      </c>
      <c r="BJ41" s="452"/>
      <c r="BK41" s="467">
        <f>výdaje!B162</f>
        <v>10</v>
      </c>
      <c r="BL41" s="456"/>
      <c r="BM41" s="506">
        <f>SUM(BN41:BS41)</f>
        <v>397</v>
      </c>
      <c r="BN41" s="452">
        <f>výdaje!B198</f>
        <v>28</v>
      </c>
      <c r="BO41" s="452">
        <f>výdaje!B212</f>
        <v>0</v>
      </c>
      <c r="BP41" s="452">
        <f>výdaje!B232</f>
        <v>37</v>
      </c>
      <c r="BQ41" s="452"/>
      <c r="BR41" s="452"/>
      <c r="BS41" s="452">
        <f>výdaje!B254</f>
        <v>332</v>
      </c>
      <c r="BT41" s="505">
        <f>SUM(BU41:CA41)</f>
        <v>91</v>
      </c>
      <c r="BU41" s="452">
        <f>výdaje!B268</f>
        <v>1</v>
      </c>
      <c r="BV41" s="452">
        <f>výdaje!B285</f>
        <v>37</v>
      </c>
      <c r="BW41" s="452"/>
      <c r="BX41" s="452"/>
      <c r="BY41" s="452"/>
      <c r="BZ41" s="452"/>
      <c r="CA41" s="452">
        <f>výdaje!B344</f>
        <v>53</v>
      </c>
      <c r="CB41" s="505">
        <f>SUM(CC41:CG41)</f>
        <v>4</v>
      </c>
      <c r="CC41" s="452">
        <f>výdaje!B375</f>
        <v>4</v>
      </c>
      <c r="CD41" s="452"/>
      <c r="CE41" s="452"/>
      <c r="CF41" s="452"/>
      <c r="CG41" s="452"/>
      <c r="CH41" s="505">
        <f>SUM(CI41:CJ41)</f>
        <v>0</v>
      </c>
      <c r="CI41" s="452"/>
      <c r="CJ41" s="452"/>
      <c r="CK41" s="456">
        <f>SUM(CL41:CM41)</f>
        <v>0</v>
      </c>
      <c r="CL41" s="478"/>
      <c r="CM41" s="480"/>
      <c r="CN41" s="456"/>
      <c r="CO41" s="456"/>
      <c r="CP41" s="456">
        <f>SUM(CQ41:CR41)</f>
        <v>0</v>
      </c>
      <c r="CQ41" s="478"/>
      <c r="CR41" s="480"/>
      <c r="CS41" s="456"/>
      <c r="CT41" s="456"/>
      <c r="CU41" s="456"/>
      <c r="CV41" s="505">
        <f>CW41+CX41</f>
        <v>0</v>
      </c>
      <c r="CW41" s="452">
        <f>výdaje!B515</f>
        <v>0</v>
      </c>
      <c r="CX41" s="452"/>
      <c r="CY41" s="509"/>
      <c r="CZ41" s="509"/>
      <c r="DA41" s="510"/>
    </row>
    <row r="42" spans="1:105" ht="12.75" customHeight="1" thickBot="1" thickTop="1">
      <c r="A42" s="99" t="s">
        <v>208</v>
      </c>
      <c r="B42" s="223"/>
      <c r="C42" s="425">
        <f t="shared" si="48"/>
        <v>12402</v>
      </c>
      <c r="D42" s="234"/>
      <c r="E42" s="459">
        <f aca="true" t="shared" si="50" ref="E42:AQ42">SUM(E43:E56)</f>
        <v>0</v>
      </c>
      <c r="F42" s="459">
        <f t="shared" si="50"/>
        <v>0</v>
      </c>
      <c r="G42" s="459">
        <f t="shared" si="50"/>
        <v>0</v>
      </c>
      <c r="H42" s="459">
        <f t="shared" si="50"/>
        <v>0</v>
      </c>
      <c r="I42" s="459">
        <f t="shared" si="50"/>
        <v>0</v>
      </c>
      <c r="J42" s="459">
        <f t="shared" si="50"/>
        <v>0</v>
      </c>
      <c r="K42" s="459">
        <f t="shared" si="50"/>
        <v>0</v>
      </c>
      <c r="L42" s="459">
        <f t="shared" si="50"/>
        <v>1000</v>
      </c>
      <c r="M42" s="459">
        <f t="shared" si="50"/>
        <v>0</v>
      </c>
      <c r="N42" s="459">
        <f t="shared" si="50"/>
        <v>0</v>
      </c>
      <c r="O42" s="459">
        <f t="shared" si="50"/>
        <v>0</v>
      </c>
      <c r="P42" s="459">
        <f t="shared" si="50"/>
        <v>1000</v>
      </c>
      <c r="Q42" s="459">
        <f t="shared" si="50"/>
        <v>0</v>
      </c>
      <c r="R42" s="459">
        <f t="shared" si="50"/>
        <v>0</v>
      </c>
      <c r="S42" s="459">
        <f t="shared" si="50"/>
        <v>0</v>
      </c>
      <c r="T42" s="459">
        <f t="shared" si="50"/>
        <v>0</v>
      </c>
      <c r="U42" s="459">
        <f t="shared" si="50"/>
        <v>0</v>
      </c>
      <c r="V42" s="459">
        <f t="shared" si="50"/>
        <v>0</v>
      </c>
      <c r="W42" s="459">
        <f t="shared" si="50"/>
        <v>8727</v>
      </c>
      <c r="X42" s="459">
        <f t="shared" si="50"/>
        <v>3161</v>
      </c>
      <c r="Y42" s="459">
        <f t="shared" si="50"/>
        <v>0</v>
      </c>
      <c r="Z42" s="459">
        <f t="shared" si="50"/>
        <v>0</v>
      </c>
      <c r="AA42" s="459">
        <f t="shared" si="50"/>
        <v>0</v>
      </c>
      <c r="AB42" s="459">
        <f t="shared" si="50"/>
        <v>5564</v>
      </c>
      <c r="AC42" s="459">
        <f t="shared" si="50"/>
        <v>2</v>
      </c>
      <c r="AD42" s="459">
        <f t="shared" si="50"/>
        <v>0</v>
      </c>
      <c r="AE42" s="459">
        <f t="shared" si="50"/>
        <v>0</v>
      </c>
      <c r="AF42" s="459">
        <f t="shared" si="50"/>
        <v>0</v>
      </c>
      <c r="AG42" s="459">
        <f t="shared" si="50"/>
        <v>0</v>
      </c>
      <c r="AH42" s="459">
        <f t="shared" si="50"/>
        <v>0</v>
      </c>
      <c r="AI42" s="459">
        <f t="shared" si="50"/>
        <v>0</v>
      </c>
      <c r="AJ42" s="459">
        <f t="shared" si="50"/>
        <v>2569</v>
      </c>
      <c r="AK42" s="459">
        <f t="shared" si="50"/>
        <v>0</v>
      </c>
      <c r="AL42" s="459">
        <f t="shared" si="50"/>
        <v>0</v>
      </c>
      <c r="AM42" s="459">
        <f t="shared" si="50"/>
        <v>0</v>
      </c>
      <c r="AN42" s="459">
        <f t="shared" si="50"/>
        <v>0</v>
      </c>
      <c r="AO42" s="459">
        <f t="shared" si="50"/>
        <v>0</v>
      </c>
      <c r="AP42" s="459">
        <f t="shared" si="50"/>
        <v>106</v>
      </c>
      <c r="AQ42" s="464">
        <f t="shared" si="50"/>
        <v>0</v>
      </c>
      <c r="AR42" s="415"/>
      <c r="AS42" s="223" t="s">
        <v>208</v>
      </c>
      <c r="AT42" s="223"/>
      <c r="AU42" s="425">
        <f t="shared" si="49"/>
        <v>17547</v>
      </c>
      <c r="AV42" s="229"/>
      <c r="AW42" s="511">
        <f aca="true" t="shared" si="51" ref="AW42:CB42">SUM(AW43:AW56)</f>
        <v>7159</v>
      </c>
      <c r="AX42" s="511">
        <f t="shared" si="51"/>
        <v>5176</v>
      </c>
      <c r="AY42" s="511">
        <f t="shared" si="51"/>
        <v>134</v>
      </c>
      <c r="AZ42" s="511">
        <f t="shared" si="51"/>
        <v>0</v>
      </c>
      <c r="BA42" s="511">
        <f t="shared" si="51"/>
        <v>1376</v>
      </c>
      <c r="BB42" s="511">
        <f t="shared" si="51"/>
        <v>473</v>
      </c>
      <c r="BC42" s="511">
        <f t="shared" si="51"/>
        <v>0</v>
      </c>
      <c r="BD42" s="511">
        <f t="shared" si="51"/>
        <v>0</v>
      </c>
      <c r="BE42" s="511">
        <f t="shared" si="51"/>
        <v>1552</v>
      </c>
      <c r="BF42" s="511">
        <f t="shared" si="51"/>
        <v>0</v>
      </c>
      <c r="BG42" s="511">
        <f t="shared" si="51"/>
        <v>36</v>
      </c>
      <c r="BH42" s="511">
        <f t="shared" si="51"/>
        <v>3</v>
      </c>
      <c r="BI42" s="511">
        <f t="shared" si="51"/>
        <v>97</v>
      </c>
      <c r="BJ42" s="511">
        <f t="shared" si="51"/>
        <v>0</v>
      </c>
      <c r="BK42" s="511">
        <f t="shared" si="51"/>
        <v>1416</v>
      </c>
      <c r="BL42" s="461">
        <f t="shared" si="51"/>
        <v>600</v>
      </c>
      <c r="BM42" s="459">
        <f t="shared" si="51"/>
        <v>4543</v>
      </c>
      <c r="BN42" s="511">
        <f t="shared" si="51"/>
        <v>724</v>
      </c>
      <c r="BO42" s="511">
        <f t="shared" si="51"/>
        <v>169</v>
      </c>
      <c r="BP42" s="511">
        <f t="shared" si="51"/>
        <v>715</v>
      </c>
      <c r="BQ42" s="511">
        <f t="shared" si="51"/>
        <v>13</v>
      </c>
      <c r="BR42" s="511">
        <f t="shared" si="51"/>
        <v>380</v>
      </c>
      <c r="BS42" s="511">
        <f t="shared" si="51"/>
        <v>2542</v>
      </c>
      <c r="BT42" s="511">
        <f t="shared" si="51"/>
        <v>2315</v>
      </c>
      <c r="BU42" s="511">
        <f t="shared" si="51"/>
        <v>9</v>
      </c>
      <c r="BV42" s="511">
        <f t="shared" si="51"/>
        <v>72</v>
      </c>
      <c r="BW42" s="511">
        <f t="shared" si="51"/>
        <v>5</v>
      </c>
      <c r="BX42" s="511">
        <f t="shared" si="51"/>
        <v>0</v>
      </c>
      <c r="BY42" s="511">
        <f t="shared" si="51"/>
        <v>10</v>
      </c>
      <c r="BZ42" s="511">
        <f t="shared" si="51"/>
        <v>10</v>
      </c>
      <c r="CA42" s="511">
        <f t="shared" si="51"/>
        <v>2209</v>
      </c>
      <c r="CB42" s="511">
        <f t="shared" si="51"/>
        <v>538</v>
      </c>
      <c r="CC42" s="511">
        <f aca="true" t="shared" si="52" ref="CC42:DA42">SUM(CC43:CC56)</f>
        <v>519</v>
      </c>
      <c r="CD42" s="511">
        <f t="shared" si="52"/>
        <v>5</v>
      </c>
      <c r="CE42" s="511">
        <f t="shared" si="52"/>
        <v>9</v>
      </c>
      <c r="CF42" s="511">
        <f t="shared" si="52"/>
        <v>5</v>
      </c>
      <c r="CG42" s="511">
        <f t="shared" si="52"/>
        <v>0</v>
      </c>
      <c r="CH42" s="511">
        <f t="shared" si="52"/>
        <v>0</v>
      </c>
      <c r="CI42" s="511">
        <f t="shared" si="52"/>
        <v>0</v>
      </c>
      <c r="CJ42" s="511">
        <f t="shared" si="52"/>
        <v>0</v>
      </c>
      <c r="CK42" s="511">
        <f t="shared" si="52"/>
        <v>5</v>
      </c>
      <c r="CL42" s="511">
        <f t="shared" si="52"/>
        <v>0</v>
      </c>
      <c r="CM42" s="511">
        <f t="shared" si="52"/>
        <v>5</v>
      </c>
      <c r="CN42" s="511">
        <f t="shared" si="52"/>
        <v>200</v>
      </c>
      <c r="CO42" s="511">
        <f t="shared" si="52"/>
        <v>0</v>
      </c>
      <c r="CP42" s="511">
        <f t="shared" si="52"/>
        <v>0</v>
      </c>
      <c r="CQ42" s="511">
        <f t="shared" si="52"/>
        <v>0</v>
      </c>
      <c r="CR42" s="511">
        <f t="shared" si="52"/>
        <v>0</v>
      </c>
      <c r="CS42" s="511">
        <f t="shared" si="52"/>
        <v>0</v>
      </c>
      <c r="CT42" s="511">
        <f t="shared" si="52"/>
        <v>0</v>
      </c>
      <c r="CU42" s="511">
        <f t="shared" si="52"/>
        <v>0</v>
      </c>
      <c r="CV42" s="511">
        <f t="shared" si="52"/>
        <v>0</v>
      </c>
      <c r="CW42" s="511">
        <f t="shared" si="52"/>
        <v>0</v>
      </c>
      <c r="CX42" s="511">
        <f t="shared" si="52"/>
        <v>0</v>
      </c>
      <c r="CY42" s="511">
        <f t="shared" si="52"/>
        <v>0</v>
      </c>
      <c r="CZ42" s="511">
        <f t="shared" si="52"/>
        <v>0</v>
      </c>
      <c r="DA42" s="511">
        <f t="shared" si="52"/>
        <v>635</v>
      </c>
    </row>
    <row r="43" spans="1:105" ht="12.75" customHeight="1" thickBot="1" thickTop="1">
      <c r="A43" s="88"/>
      <c r="B43" s="21" t="s">
        <v>209</v>
      </c>
      <c r="C43" s="426">
        <f t="shared" si="48"/>
        <v>4782</v>
      </c>
      <c r="D43" s="235"/>
      <c r="E43" s="451">
        <f aca="true" t="shared" si="53" ref="E43:E56">SUM(F43:K43)</f>
        <v>0</v>
      </c>
      <c r="F43" s="452"/>
      <c r="G43" s="452"/>
      <c r="H43" s="452"/>
      <c r="I43" s="452"/>
      <c r="J43" s="452"/>
      <c r="K43" s="452"/>
      <c r="L43" s="453">
        <f aca="true" t="shared" si="54" ref="L43:L56">SUM(M43:V43)</f>
        <v>0</v>
      </c>
      <c r="M43" s="452">
        <f>příjmy!B20</f>
        <v>0</v>
      </c>
      <c r="N43" s="452"/>
      <c r="O43" s="452"/>
      <c r="P43" s="452"/>
      <c r="Q43" s="452"/>
      <c r="R43" s="452"/>
      <c r="S43" s="452"/>
      <c r="T43" s="454"/>
      <c r="U43" s="452"/>
      <c r="V43" s="452"/>
      <c r="W43" s="453">
        <f aca="true" t="shared" si="55" ref="W43:W56">SUM(X43:AI43)</f>
        <v>4782</v>
      </c>
      <c r="X43" s="452">
        <f>příjmy!B47</f>
        <v>1507</v>
      </c>
      <c r="Y43" s="452"/>
      <c r="Z43" s="452"/>
      <c r="AA43" s="452"/>
      <c r="AB43" s="452">
        <f>příjmy!B69</f>
        <v>3273</v>
      </c>
      <c r="AC43" s="452">
        <f>příjmy!B79</f>
        <v>2</v>
      </c>
      <c r="AD43" s="452"/>
      <c r="AE43" s="452"/>
      <c r="AF43" s="452"/>
      <c r="AG43" s="452"/>
      <c r="AH43" s="452"/>
      <c r="AI43" s="452"/>
      <c r="AJ43" s="455"/>
      <c r="AK43" s="456"/>
      <c r="AL43" s="453">
        <f aca="true" t="shared" si="56" ref="AL43:AL56">SUM(AM43:AO43)</f>
        <v>0</v>
      </c>
      <c r="AM43" s="452"/>
      <c r="AN43" s="452"/>
      <c r="AO43" s="457"/>
      <c r="AP43" s="456"/>
      <c r="AQ43" s="458"/>
      <c r="AR43" s="416"/>
      <c r="AS43" s="21"/>
      <c r="AT43" s="21" t="s">
        <v>209</v>
      </c>
      <c r="AU43" s="426">
        <f t="shared" si="49"/>
        <v>4649</v>
      </c>
      <c r="AV43" s="21"/>
      <c r="AW43" s="504">
        <f aca="true" t="shared" si="57" ref="AW43:AW56">SUM(AX43:BD43)</f>
        <v>1397</v>
      </c>
      <c r="AX43" s="452">
        <f>výdaje!B11</f>
        <v>1020</v>
      </c>
      <c r="AY43" s="452">
        <f>výdaje!B29</f>
        <v>15</v>
      </c>
      <c r="AZ43" s="452"/>
      <c r="BA43" s="452">
        <f>výdaje!B54</f>
        <v>269</v>
      </c>
      <c r="BB43" s="452">
        <f>výdaje!B77</f>
        <v>93</v>
      </c>
      <c r="BC43" s="452"/>
      <c r="BD43" s="452"/>
      <c r="BE43" s="505">
        <f aca="true" t="shared" si="58" ref="BE43:BE56">SUM(BF43:BK43)</f>
        <v>282</v>
      </c>
      <c r="BF43" s="452"/>
      <c r="BG43" s="452">
        <f>výdaje!B95</f>
        <v>4</v>
      </c>
      <c r="BH43" s="452">
        <f>výdaje!B129</f>
        <v>3</v>
      </c>
      <c r="BI43" s="452">
        <f>výdaje!B112</f>
        <v>5</v>
      </c>
      <c r="BJ43" s="452"/>
      <c r="BK43" s="467">
        <f>výdaje!B150</f>
        <v>270</v>
      </c>
      <c r="BL43" s="456"/>
      <c r="BM43" s="506">
        <f aca="true" t="shared" si="59" ref="BM43:BM56">SUM(BN43:BS43)</f>
        <v>2262</v>
      </c>
      <c r="BN43" s="452">
        <f>výdaje!B189</f>
        <v>600</v>
      </c>
      <c r="BO43" s="452">
        <f>výdaje!B205</f>
        <v>0</v>
      </c>
      <c r="BP43" s="452">
        <f>výdaje!B222</f>
        <v>136</v>
      </c>
      <c r="BQ43" s="452">
        <f>výdaje!B233</f>
        <v>8</v>
      </c>
      <c r="BR43" s="452">
        <f>výdaje!B242</f>
        <v>15</v>
      </c>
      <c r="BS43" s="452">
        <f>výdaje!B251</f>
        <v>1503</v>
      </c>
      <c r="BT43" s="505">
        <f aca="true" t="shared" si="60" ref="BT43:BT56">SUM(BU43:CA43)</f>
        <v>227</v>
      </c>
      <c r="BU43" s="452">
        <f>výdaje!B264</f>
        <v>7</v>
      </c>
      <c r="BV43" s="452">
        <f>výdaje!B278</f>
        <v>20</v>
      </c>
      <c r="BW43" s="452">
        <f>výdaje!B288</f>
        <v>5</v>
      </c>
      <c r="BX43" s="452"/>
      <c r="BY43" s="452">
        <f>výdaje!B297</f>
        <v>5</v>
      </c>
      <c r="BZ43" s="452">
        <f>výdaje!B305</f>
        <v>10</v>
      </c>
      <c r="CA43" s="452">
        <f>výdaje!B330</f>
        <v>180</v>
      </c>
      <c r="CB43" s="505">
        <f aca="true" t="shared" si="61" ref="CB43:CB56">SUM(CC43:CG43)</f>
        <v>481</v>
      </c>
      <c r="CC43" s="452">
        <f>výdaje!B364</f>
        <v>474</v>
      </c>
      <c r="CD43" s="452">
        <f>výdaje!B379</f>
        <v>5</v>
      </c>
      <c r="CE43" s="452">
        <f>výdaje!B387</f>
        <v>2</v>
      </c>
      <c r="CF43" s="452"/>
      <c r="CG43" s="452"/>
      <c r="CH43" s="505">
        <f aca="true" t="shared" si="62" ref="CH43:CH56">SUM(CI43:CJ43)</f>
        <v>0</v>
      </c>
      <c r="CI43" s="452">
        <f>výdaje!B439</f>
        <v>0</v>
      </c>
      <c r="CJ43" s="452"/>
      <c r="CK43" s="456">
        <f aca="true" t="shared" si="63" ref="CK43:CK56">SUM(CL43:CM43)</f>
        <v>0</v>
      </c>
      <c r="CL43" s="516"/>
      <c r="CM43" s="517"/>
      <c r="CN43" s="456"/>
      <c r="CO43" s="456"/>
      <c r="CP43" s="456">
        <f aca="true" t="shared" si="64" ref="CP43:CP56">SUM(CQ43:CR43)</f>
        <v>0</v>
      </c>
      <c r="CQ43" s="516"/>
      <c r="CR43" s="517"/>
      <c r="CS43" s="456"/>
      <c r="CT43" s="456"/>
      <c r="CU43" s="456"/>
      <c r="CV43" s="505">
        <f aca="true" t="shared" si="65" ref="CV43:CV56">CW43+CX43</f>
        <v>0</v>
      </c>
      <c r="CW43" s="452">
        <f>výdaje!B535</f>
        <v>0</v>
      </c>
      <c r="CX43" s="452"/>
      <c r="CY43" s="509"/>
      <c r="CZ43" s="509">
        <f>výdaje!B472</f>
        <v>0</v>
      </c>
      <c r="DA43" s="510"/>
    </row>
    <row r="44" spans="1:105" ht="12" customHeight="1" thickBot="1" thickTop="1">
      <c r="A44" s="88"/>
      <c r="B44" s="21" t="s">
        <v>210</v>
      </c>
      <c r="C44" s="426">
        <f t="shared" si="48"/>
        <v>1063</v>
      </c>
      <c r="D44" s="235"/>
      <c r="E44" s="451">
        <f t="shared" si="53"/>
        <v>0</v>
      </c>
      <c r="F44" s="466"/>
      <c r="G44" s="452"/>
      <c r="H44" s="452"/>
      <c r="I44" s="452"/>
      <c r="J44" s="452"/>
      <c r="K44" s="467"/>
      <c r="L44" s="453">
        <f t="shared" si="54"/>
        <v>0</v>
      </c>
      <c r="M44" s="466"/>
      <c r="N44" s="452"/>
      <c r="O44" s="452"/>
      <c r="P44" s="452"/>
      <c r="Q44" s="468"/>
      <c r="R44" s="452"/>
      <c r="S44" s="452"/>
      <c r="T44" s="454"/>
      <c r="U44" s="452"/>
      <c r="V44" s="452"/>
      <c r="W44" s="453">
        <f t="shared" si="55"/>
        <v>957</v>
      </c>
      <c r="X44" s="466">
        <f>příjmy!B48</f>
        <v>302</v>
      </c>
      <c r="Y44" s="452"/>
      <c r="Z44" s="452"/>
      <c r="AA44" s="452"/>
      <c r="AB44" s="452">
        <f>příjmy!B70</f>
        <v>655</v>
      </c>
      <c r="AC44" s="452"/>
      <c r="AD44" s="452"/>
      <c r="AE44" s="452">
        <f>příjmy!B84</f>
        <v>0</v>
      </c>
      <c r="AF44" s="452"/>
      <c r="AG44" s="452"/>
      <c r="AH44" s="452"/>
      <c r="AI44" s="452"/>
      <c r="AJ44" s="455"/>
      <c r="AK44" s="456"/>
      <c r="AL44" s="453">
        <f t="shared" si="56"/>
        <v>0</v>
      </c>
      <c r="AM44" s="466"/>
      <c r="AN44" s="452"/>
      <c r="AO44" s="469"/>
      <c r="AP44" s="456">
        <f>příjmy!B152</f>
        <v>106</v>
      </c>
      <c r="AQ44" s="458"/>
      <c r="AR44" s="416"/>
      <c r="AS44" s="21"/>
      <c r="AT44" s="21" t="s">
        <v>210</v>
      </c>
      <c r="AU44" s="426">
        <f t="shared" si="49"/>
        <v>1651</v>
      </c>
      <c r="AV44" s="21"/>
      <c r="AW44" s="504">
        <f t="shared" si="57"/>
        <v>0</v>
      </c>
      <c r="AX44" s="466"/>
      <c r="AY44" s="452"/>
      <c r="AZ44" s="452"/>
      <c r="BA44" s="452"/>
      <c r="BB44" s="452"/>
      <c r="BC44" s="467"/>
      <c r="BD44" s="467"/>
      <c r="BE44" s="505">
        <f t="shared" si="58"/>
        <v>4</v>
      </c>
      <c r="BF44" s="466"/>
      <c r="BG44" s="452"/>
      <c r="BH44" s="452"/>
      <c r="BI44" s="452"/>
      <c r="BJ44" s="452"/>
      <c r="BK44" s="467">
        <f>výdaje!B151</f>
        <v>4</v>
      </c>
      <c r="BL44" s="456">
        <f>výdaje!B168</f>
        <v>600</v>
      </c>
      <c r="BM44" s="506">
        <f t="shared" si="59"/>
        <v>392</v>
      </c>
      <c r="BN44" s="466">
        <f>výdaje!B190</f>
        <v>50</v>
      </c>
      <c r="BO44" s="452">
        <f>výdaje!B206</f>
        <v>0</v>
      </c>
      <c r="BP44" s="452">
        <f>výdaje!B223</f>
        <v>40</v>
      </c>
      <c r="BQ44" s="452"/>
      <c r="BR44" s="452"/>
      <c r="BS44" s="467">
        <f>výdaje!B252</f>
        <v>302</v>
      </c>
      <c r="BT44" s="505">
        <f t="shared" si="60"/>
        <v>15</v>
      </c>
      <c r="BU44" s="466">
        <f>výdaje!B265</f>
        <v>1</v>
      </c>
      <c r="BV44" s="452"/>
      <c r="BW44" s="452"/>
      <c r="BX44" s="452"/>
      <c r="BY44" s="452"/>
      <c r="BZ44" s="452"/>
      <c r="CA44" s="467">
        <f>výdaje!B331</f>
        <v>14</v>
      </c>
      <c r="CB44" s="505">
        <f t="shared" si="61"/>
        <v>5</v>
      </c>
      <c r="CC44" s="466">
        <f>výdaje!B365</f>
        <v>5</v>
      </c>
      <c r="CD44" s="452"/>
      <c r="CE44" s="452"/>
      <c r="CF44" s="452"/>
      <c r="CG44" s="467"/>
      <c r="CH44" s="505">
        <f t="shared" si="62"/>
        <v>0</v>
      </c>
      <c r="CI44" s="466"/>
      <c r="CJ44" s="467"/>
      <c r="CK44" s="456">
        <f t="shared" si="63"/>
        <v>0</v>
      </c>
      <c r="CL44" s="466"/>
      <c r="CM44" s="467"/>
      <c r="CN44" s="456"/>
      <c r="CO44" s="456"/>
      <c r="CP44" s="456">
        <f t="shared" si="64"/>
        <v>0</v>
      </c>
      <c r="CQ44" s="466"/>
      <c r="CR44" s="467"/>
      <c r="CS44" s="456"/>
      <c r="CT44" s="456"/>
      <c r="CU44" s="456"/>
      <c r="CV44" s="505">
        <f t="shared" si="65"/>
        <v>0</v>
      </c>
      <c r="CW44" s="466"/>
      <c r="CX44" s="452"/>
      <c r="CY44" s="509"/>
      <c r="CZ44" s="509"/>
      <c r="DA44" s="510">
        <f>výdaje!B174</f>
        <v>635</v>
      </c>
    </row>
    <row r="45" spans="1:105" ht="12" customHeight="1" thickBot="1" thickTop="1">
      <c r="A45" s="88"/>
      <c r="B45" s="21" t="s">
        <v>211</v>
      </c>
      <c r="C45" s="426">
        <f t="shared" si="48"/>
        <v>654</v>
      </c>
      <c r="D45" s="235"/>
      <c r="E45" s="451">
        <f t="shared" si="53"/>
        <v>0</v>
      </c>
      <c r="F45" s="466"/>
      <c r="G45" s="452"/>
      <c r="H45" s="452"/>
      <c r="I45" s="452"/>
      <c r="J45" s="452"/>
      <c r="K45" s="467"/>
      <c r="L45" s="453">
        <f t="shared" si="54"/>
        <v>0</v>
      </c>
      <c r="M45" s="466">
        <f>příjmy!B21</f>
        <v>0</v>
      </c>
      <c r="N45" s="452"/>
      <c r="O45" s="452"/>
      <c r="P45" s="452"/>
      <c r="Q45" s="468"/>
      <c r="R45" s="452"/>
      <c r="S45" s="452"/>
      <c r="T45" s="454"/>
      <c r="U45" s="452"/>
      <c r="V45" s="452"/>
      <c r="W45" s="453">
        <f t="shared" si="55"/>
        <v>654</v>
      </c>
      <c r="X45" s="466">
        <f>příjmy!B49</f>
        <v>330</v>
      </c>
      <c r="Y45" s="452"/>
      <c r="Z45" s="452"/>
      <c r="AA45" s="452"/>
      <c r="AB45" s="452">
        <f>příjmy!B71</f>
        <v>324</v>
      </c>
      <c r="AC45" s="452">
        <f>příjmy!B80</f>
        <v>0</v>
      </c>
      <c r="AD45" s="452"/>
      <c r="AE45" s="452"/>
      <c r="AF45" s="452"/>
      <c r="AG45" s="452"/>
      <c r="AH45" s="452"/>
      <c r="AI45" s="452"/>
      <c r="AJ45" s="455"/>
      <c r="AK45" s="456"/>
      <c r="AL45" s="453">
        <f t="shared" si="56"/>
        <v>0</v>
      </c>
      <c r="AM45" s="466"/>
      <c r="AN45" s="452">
        <f>příjmy!B130</f>
        <v>0</v>
      </c>
      <c r="AO45" s="469"/>
      <c r="AP45" s="456"/>
      <c r="AQ45" s="458"/>
      <c r="AR45" s="416"/>
      <c r="AS45" s="21"/>
      <c r="AT45" s="21" t="s">
        <v>211</v>
      </c>
      <c r="AU45" s="426">
        <f t="shared" si="49"/>
        <v>431</v>
      </c>
      <c r="AV45" s="21"/>
      <c r="AW45" s="504">
        <f t="shared" si="57"/>
        <v>16</v>
      </c>
      <c r="AX45" s="466"/>
      <c r="AY45" s="452">
        <f>výdaje!B30</f>
        <v>12</v>
      </c>
      <c r="AZ45" s="452"/>
      <c r="BA45" s="452">
        <f>výdaje!B55</f>
        <v>3</v>
      </c>
      <c r="BB45" s="452">
        <f>výdaje!B78</f>
        <v>1</v>
      </c>
      <c r="BC45" s="467"/>
      <c r="BD45" s="467"/>
      <c r="BE45" s="505">
        <f t="shared" si="58"/>
        <v>2</v>
      </c>
      <c r="BF45" s="466"/>
      <c r="BG45" s="452"/>
      <c r="BH45" s="452"/>
      <c r="BI45" s="452"/>
      <c r="BJ45" s="452"/>
      <c r="BK45" s="467">
        <f>výdaje!B152</f>
        <v>2</v>
      </c>
      <c r="BL45" s="456"/>
      <c r="BM45" s="506">
        <f t="shared" si="59"/>
        <v>402</v>
      </c>
      <c r="BN45" s="466">
        <f>výdaje!B191</f>
        <v>60</v>
      </c>
      <c r="BO45" s="452">
        <f>výdaje!B207</f>
        <v>0</v>
      </c>
      <c r="BP45" s="452">
        <f>výdaje!B224</f>
        <v>12</v>
      </c>
      <c r="BQ45" s="452"/>
      <c r="BR45" s="452"/>
      <c r="BS45" s="467">
        <f>výdaje!B253</f>
        <v>330</v>
      </c>
      <c r="BT45" s="505">
        <f t="shared" si="60"/>
        <v>6</v>
      </c>
      <c r="BU45" s="466">
        <f>výdaje!B266</f>
        <v>1</v>
      </c>
      <c r="BV45" s="452"/>
      <c r="BW45" s="452"/>
      <c r="BX45" s="452"/>
      <c r="BY45" s="452"/>
      <c r="BZ45" s="452"/>
      <c r="CA45" s="467">
        <f>výdaje!B332</f>
        <v>5</v>
      </c>
      <c r="CB45" s="505">
        <f t="shared" si="61"/>
        <v>5</v>
      </c>
      <c r="CC45" s="466">
        <f>výdaje!B366</f>
        <v>5</v>
      </c>
      <c r="CD45" s="452"/>
      <c r="CE45" s="452"/>
      <c r="CF45" s="452"/>
      <c r="CG45" s="467"/>
      <c r="CH45" s="505">
        <f t="shared" si="62"/>
        <v>0</v>
      </c>
      <c r="CI45" s="466"/>
      <c r="CJ45" s="467"/>
      <c r="CK45" s="456">
        <f t="shared" si="63"/>
        <v>0</v>
      </c>
      <c r="CL45" s="466"/>
      <c r="CM45" s="467"/>
      <c r="CN45" s="456"/>
      <c r="CO45" s="456"/>
      <c r="CP45" s="456">
        <f t="shared" si="64"/>
        <v>0</v>
      </c>
      <c r="CQ45" s="466"/>
      <c r="CR45" s="467"/>
      <c r="CS45" s="456"/>
      <c r="CT45" s="456"/>
      <c r="CU45" s="456"/>
      <c r="CV45" s="505">
        <f t="shared" si="65"/>
        <v>0</v>
      </c>
      <c r="CW45" s="466"/>
      <c r="CX45" s="452"/>
      <c r="CY45" s="509"/>
      <c r="CZ45" s="509"/>
      <c r="DA45" s="510"/>
    </row>
    <row r="46" spans="1:105" ht="12" customHeight="1" thickBot="1" thickTop="1">
      <c r="A46" s="88"/>
      <c r="B46" s="21" t="s">
        <v>212</v>
      </c>
      <c r="C46" s="426">
        <f t="shared" si="48"/>
        <v>550</v>
      </c>
      <c r="D46" s="235"/>
      <c r="E46" s="451">
        <f t="shared" si="53"/>
        <v>0</v>
      </c>
      <c r="F46" s="466"/>
      <c r="G46" s="452"/>
      <c r="H46" s="452"/>
      <c r="I46" s="452"/>
      <c r="J46" s="452"/>
      <c r="K46" s="467"/>
      <c r="L46" s="453">
        <f t="shared" si="54"/>
        <v>0</v>
      </c>
      <c r="M46" s="452"/>
      <c r="N46" s="452"/>
      <c r="O46" s="452"/>
      <c r="P46" s="452"/>
      <c r="Q46" s="468"/>
      <c r="R46" s="452"/>
      <c r="S46" s="452"/>
      <c r="T46" s="454"/>
      <c r="U46" s="452"/>
      <c r="V46" s="452"/>
      <c r="W46" s="453">
        <f t="shared" si="55"/>
        <v>550</v>
      </c>
      <c r="X46" s="452">
        <f>příjmy!B50</f>
        <v>550</v>
      </c>
      <c r="Y46" s="452"/>
      <c r="Z46" s="452"/>
      <c r="AA46" s="452"/>
      <c r="AB46" s="452"/>
      <c r="AC46" s="452"/>
      <c r="AD46" s="452"/>
      <c r="AE46" s="452"/>
      <c r="AF46" s="452">
        <f>příjmy!B89</f>
        <v>0</v>
      </c>
      <c r="AG46" s="452"/>
      <c r="AH46" s="452"/>
      <c r="AI46" s="452"/>
      <c r="AJ46" s="455"/>
      <c r="AK46" s="456"/>
      <c r="AL46" s="453">
        <f t="shared" si="56"/>
        <v>0</v>
      </c>
      <c r="AM46" s="452"/>
      <c r="AN46" s="452"/>
      <c r="AO46" s="457"/>
      <c r="AP46" s="456"/>
      <c r="AQ46" s="458"/>
      <c r="AR46" s="416"/>
      <c r="AS46" s="21"/>
      <c r="AT46" s="21" t="s">
        <v>212</v>
      </c>
      <c r="AU46" s="426">
        <f t="shared" si="49"/>
        <v>3988</v>
      </c>
      <c r="AV46" s="21"/>
      <c r="AW46" s="504">
        <f t="shared" si="57"/>
        <v>2913</v>
      </c>
      <c r="AX46" s="452">
        <f>výdaje!B12</f>
        <v>2158</v>
      </c>
      <c r="AY46" s="452">
        <f>výdaje!B31</f>
        <v>0</v>
      </c>
      <c r="AZ46" s="452">
        <f>výdaje!B40</f>
        <v>0</v>
      </c>
      <c r="BA46" s="452">
        <f>výdaje!B56</f>
        <v>561</v>
      </c>
      <c r="BB46" s="452">
        <f>výdaje!B79</f>
        <v>194</v>
      </c>
      <c r="BC46" s="452"/>
      <c r="BD46" s="452"/>
      <c r="BE46" s="505">
        <f t="shared" si="58"/>
        <v>496</v>
      </c>
      <c r="BF46" s="452"/>
      <c r="BG46" s="452">
        <f>výdaje!B98</f>
        <v>32</v>
      </c>
      <c r="BH46" s="452"/>
      <c r="BI46" s="452">
        <f>výdaje!B113</f>
        <v>87</v>
      </c>
      <c r="BJ46" s="452"/>
      <c r="BK46" s="467">
        <f>výdaje!B153</f>
        <v>377</v>
      </c>
      <c r="BL46" s="456"/>
      <c r="BM46" s="506">
        <f t="shared" si="59"/>
        <v>309</v>
      </c>
      <c r="BN46" s="452">
        <f>výdaje!B192</f>
        <v>5</v>
      </c>
      <c r="BO46" s="452">
        <f>výdaje!B208</f>
        <v>85</v>
      </c>
      <c r="BP46" s="452">
        <f>výdaje!B225</f>
        <v>49</v>
      </c>
      <c r="BQ46" s="452"/>
      <c r="BR46" s="452">
        <f>výdaje!B243</f>
        <v>170</v>
      </c>
      <c r="BS46" s="452"/>
      <c r="BT46" s="505">
        <f t="shared" si="60"/>
        <v>258</v>
      </c>
      <c r="BU46" s="452">
        <f>výdaje!B267</f>
        <v>0</v>
      </c>
      <c r="BV46" s="452">
        <f>výdaje!B279</f>
        <v>43</v>
      </c>
      <c r="BW46" s="452">
        <f>výdaje!B289</f>
        <v>0</v>
      </c>
      <c r="BX46" s="452"/>
      <c r="BY46" s="452">
        <f>výdaje!B298</f>
        <v>5</v>
      </c>
      <c r="BZ46" s="452"/>
      <c r="CA46" s="452">
        <f>výdaje!B333</f>
        <v>210</v>
      </c>
      <c r="CB46" s="505">
        <f t="shared" si="61"/>
        <v>12</v>
      </c>
      <c r="CC46" s="452">
        <f>výdaje!B367</f>
        <v>5</v>
      </c>
      <c r="CD46" s="452"/>
      <c r="CE46" s="452">
        <f>výdaje!B388</f>
        <v>7</v>
      </c>
      <c r="CF46" s="452"/>
      <c r="CG46" s="452"/>
      <c r="CH46" s="505">
        <f t="shared" si="62"/>
        <v>0</v>
      </c>
      <c r="CI46" s="452">
        <f>výdaje!B440</f>
        <v>0</v>
      </c>
      <c r="CJ46" s="452"/>
      <c r="CK46" s="456">
        <f t="shared" si="63"/>
        <v>0</v>
      </c>
      <c r="CL46" s="466"/>
      <c r="CM46" s="467"/>
      <c r="CN46" s="456"/>
      <c r="CO46" s="456"/>
      <c r="CP46" s="456">
        <f t="shared" si="64"/>
        <v>0</v>
      </c>
      <c r="CQ46" s="466"/>
      <c r="CR46" s="467">
        <f>výdaje!B452</f>
        <v>0</v>
      </c>
      <c r="CS46" s="456"/>
      <c r="CT46" s="456"/>
      <c r="CU46" s="456"/>
      <c r="CV46" s="505">
        <f t="shared" si="65"/>
        <v>0</v>
      </c>
      <c r="CW46" s="452">
        <f>výdaje!B516+výdaje!B517</f>
        <v>0</v>
      </c>
      <c r="CX46" s="452"/>
      <c r="CY46" s="509"/>
      <c r="CZ46" s="509">
        <f>výdaje!B473</f>
        <v>0</v>
      </c>
      <c r="DA46" s="510"/>
    </row>
    <row r="47" spans="1:105" ht="12" customHeight="1" thickBot="1" thickTop="1">
      <c r="A47" s="88"/>
      <c r="B47" s="21" t="s">
        <v>213</v>
      </c>
      <c r="C47" s="426">
        <f t="shared" si="48"/>
        <v>1250</v>
      </c>
      <c r="D47" s="235"/>
      <c r="E47" s="451">
        <f t="shared" si="53"/>
        <v>0</v>
      </c>
      <c r="F47" s="466"/>
      <c r="G47" s="452"/>
      <c r="H47" s="452"/>
      <c r="I47" s="452"/>
      <c r="J47" s="452"/>
      <c r="K47" s="467"/>
      <c r="L47" s="453">
        <f t="shared" si="54"/>
        <v>1000</v>
      </c>
      <c r="M47" s="452"/>
      <c r="N47" s="452"/>
      <c r="O47" s="452"/>
      <c r="P47" s="452">
        <f>příjmy!B27</f>
        <v>1000</v>
      </c>
      <c r="Q47" s="468"/>
      <c r="R47" s="452"/>
      <c r="S47" s="452"/>
      <c r="T47" s="454"/>
      <c r="U47" s="452"/>
      <c r="V47" s="452"/>
      <c r="W47" s="453">
        <f t="shared" si="55"/>
        <v>250</v>
      </c>
      <c r="X47" s="452">
        <f>příjmy!B51</f>
        <v>250</v>
      </c>
      <c r="Y47" s="452"/>
      <c r="Z47" s="452"/>
      <c r="AA47" s="452"/>
      <c r="AB47" s="452"/>
      <c r="AC47" s="452"/>
      <c r="AD47" s="452"/>
      <c r="AE47" s="452"/>
      <c r="AF47" s="452"/>
      <c r="AG47" s="452"/>
      <c r="AH47" s="452"/>
      <c r="AI47" s="452"/>
      <c r="AJ47" s="455"/>
      <c r="AK47" s="456"/>
      <c r="AL47" s="453">
        <f t="shared" si="56"/>
        <v>0</v>
      </c>
      <c r="AM47" s="452"/>
      <c r="AN47" s="452"/>
      <c r="AO47" s="457"/>
      <c r="AP47" s="456"/>
      <c r="AQ47" s="458"/>
      <c r="AR47" s="416"/>
      <c r="AS47" s="21"/>
      <c r="AT47" s="21" t="s">
        <v>213</v>
      </c>
      <c r="AU47" s="426">
        <f t="shared" si="49"/>
        <v>1730</v>
      </c>
      <c r="AV47" s="21"/>
      <c r="AW47" s="504">
        <f t="shared" si="57"/>
        <v>0</v>
      </c>
      <c r="AX47" s="452"/>
      <c r="AY47" s="452"/>
      <c r="AZ47" s="452"/>
      <c r="BA47" s="452"/>
      <c r="BB47" s="452"/>
      <c r="BC47" s="452"/>
      <c r="BD47" s="452"/>
      <c r="BE47" s="505">
        <f t="shared" si="58"/>
        <v>30</v>
      </c>
      <c r="BF47" s="452"/>
      <c r="BG47" s="452"/>
      <c r="BH47" s="452"/>
      <c r="BI47" s="452"/>
      <c r="BJ47" s="452"/>
      <c r="BK47" s="467">
        <f>výdaje!B154</f>
        <v>30</v>
      </c>
      <c r="BL47" s="456"/>
      <c r="BM47" s="506">
        <f t="shared" si="59"/>
        <v>100</v>
      </c>
      <c r="BN47" s="452"/>
      <c r="BO47" s="452"/>
      <c r="BP47" s="452"/>
      <c r="BQ47" s="452"/>
      <c r="BR47" s="452">
        <f>výdaje!B244</f>
        <v>100</v>
      </c>
      <c r="BS47" s="452"/>
      <c r="BT47" s="505">
        <f t="shared" si="60"/>
        <v>1600</v>
      </c>
      <c r="BU47" s="452"/>
      <c r="BV47" s="452"/>
      <c r="BW47" s="452" t="s">
        <v>175</v>
      </c>
      <c r="BX47" s="452"/>
      <c r="BY47" s="452"/>
      <c r="BZ47" s="452"/>
      <c r="CA47" s="452">
        <f>výdaje!B334</f>
        <v>1600</v>
      </c>
      <c r="CB47" s="505">
        <f t="shared" si="61"/>
        <v>0</v>
      </c>
      <c r="CC47" s="452"/>
      <c r="CD47" s="452"/>
      <c r="CE47" s="452"/>
      <c r="CF47" s="452"/>
      <c r="CG47" s="452"/>
      <c r="CH47" s="505">
        <f t="shared" si="62"/>
        <v>0</v>
      </c>
      <c r="CI47" s="452"/>
      <c r="CJ47" s="452"/>
      <c r="CK47" s="456">
        <f t="shared" si="63"/>
        <v>0</v>
      </c>
      <c r="CL47" s="466"/>
      <c r="CM47" s="467"/>
      <c r="CN47" s="456"/>
      <c r="CO47" s="456"/>
      <c r="CP47" s="456">
        <f t="shared" si="64"/>
        <v>0</v>
      </c>
      <c r="CQ47" s="466"/>
      <c r="CR47" s="467"/>
      <c r="CS47" s="456"/>
      <c r="CT47" s="456"/>
      <c r="CU47" s="456"/>
      <c r="CV47" s="505">
        <f t="shared" si="65"/>
        <v>0</v>
      </c>
      <c r="CW47" s="452"/>
      <c r="CX47" s="452"/>
      <c r="CY47" s="509"/>
      <c r="CZ47" s="509"/>
      <c r="DA47" s="510"/>
    </row>
    <row r="48" spans="1:105" ht="12" customHeight="1" thickBot="1" thickTop="1">
      <c r="A48" s="88"/>
      <c r="B48" s="21" t="s">
        <v>214</v>
      </c>
      <c r="C48" s="426">
        <f t="shared" si="48"/>
        <v>0</v>
      </c>
      <c r="D48" s="235"/>
      <c r="E48" s="451">
        <f t="shared" si="53"/>
        <v>0</v>
      </c>
      <c r="F48" s="466"/>
      <c r="G48" s="452"/>
      <c r="H48" s="452"/>
      <c r="I48" s="452"/>
      <c r="J48" s="452"/>
      <c r="K48" s="467"/>
      <c r="L48" s="453">
        <f t="shared" si="54"/>
        <v>0</v>
      </c>
      <c r="M48" s="452"/>
      <c r="N48" s="452"/>
      <c r="O48" s="452"/>
      <c r="P48" s="452"/>
      <c r="Q48" s="468"/>
      <c r="R48" s="452"/>
      <c r="S48" s="452"/>
      <c r="T48" s="454"/>
      <c r="U48" s="452"/>
      <c r="V48" s="452"/>
      <c r="W48" s="453">
        <f t="shared" si="55"/>
        <v>0</v>
      </c>
      <c r="X48" s="452"/>
      <c r="Y48" s="452"/>
      <c r="Z48" s="452"/>
      <c r="AA48" s="452"/>
      <c r="AB48" s="452"/>
      <c r="AC48" s="452"/>
      <c r="AD48" s="452"/>
      <c r="AE48" s="452"/>
      <c r="AF48" s="452"/>
      <c r="AG48" s="452"/>
      <c r="AH48" s="452"/>
      <c r="AI48" s="452"/>
      <c r="AJ48" s="455"/>
      <c r="AK48" s="456"/>
      <c r="AL48" s="453">
        <f t="shared" si="56"/>
        <v>0</v>
      </c>
      <c r="AM48" s="452"/>
      <c r="AN48" s="452"/>
      <c r="AO48" s="457"/>
      <c r="AP48" s="456"/>
      <c r="AQ48" s="458"/>
      <c r="AR48" s="416"/>
      <c r="AS48" s="21"/>
      <c r="AT48" s="21" t="s">
        <v>214</v>
      </c>
      <c r="AU48" s="426">
        <f t="shared" si="49"/>
        <v>745</v>
      </c>
      <c r="AV48" s="21"/>
      <c r="AW48" s="504">
        <f t="shared" si="57"/>
        <v>53</v>
      </c>
      <c r="AX48" s="452"/>
      <c r="AY48" s="452">
        <f>výdaje!B32</f>
        <v>39</v>
      </c>
      <c r="AZ48" s="452"/>
      <c r="BA48" s="452">
        <f>výdaje!B57</f>
        <v>10</v>
      </c>
      <c r="BB48" s="452">
        <f>výdaje!B80</f>
        <v>4</v>
      </c>
      <c r="BC48" s="452"/>
      <c r="BD48" s="452"/>
      <c r="BE48" s="505">
        <f t="shared" si="58"/>
        <v>212</v>
      </c>
      <c r="BF48" s="452"/>
      <c r="BG48" s="452"/>
      <c r="BH48" s="452"/>
      <c r="BI48" s="452">
        <f>výdaje!B111</f>
        <v>0</v>
      </c>
      <c r="BJ48" s="452"/>
      <c r="BK48" s="467">
        <f>výdaje!B155</f>
        <v>212</v>
      </c>
      <c r="BL48" s="456"/>
      <c r="BM48" s="506">
        <f t="shared" si="59"/>
        <v>430</v>
      </c>
      <c r="BN48" s="452"/>
      <c r="BO48" s="452"/>
      <c r="BP48" s="452">
        <f>výdaje!B226</f>
        <v>410</v>
      </c>
      <c r="BQ48" s="452"/>
      <c r="BR48" s="452">
        <f>výdaje!B245</f>
        <v>20</v>
      </c>
      <c r="BS48" s="452"/>
      <c r="BT48" s="505">
        <f t="shared" si="60"/>
        <v>45</v>
      </c>
      <c r="BU48" s="452"/>
      <c r="BV48" s="452"/>
      <c r="BW48" s="452"/>
      <c r="BX48" s="452"/>
      <c r="BY48" s="452"/>
      <c r="BZ48" s="452"/>
      <c r="CA48" s="452">
        <f>výdaje!B335</f>
        <v>45</v>
      </c>
      <c r="CB48" s="505">
        <f t="shared" si="61"/>
        <v>5</v>
      </c>
      <c r="CC48" s="452">
        <f>výdaje!B368</f>
        <v>5</v>
      </c>
      <c r="CD48" s="452"/>
      <c r="CE48" s="452"/>
      <c r="CF48" s="452"/>
      <c r="CG48" s="452"/>
      <c r="CH48" s="505">
        <f t="shared" si="62"/>
        <v>0</v>
      </c>
      <c r="CI48" s="452"/>
      <c r="CJ48" s="452"/>
      <c r="CK48" s="456">
        <f t="shared" si="63"/>
        <v>0</v>
      </c>
      <c r="CL48" s="466"/>
      <c r="CM48" s="467"/>
      <c r="CN48" s="456"/>
      <c r="CO48" s="456"/>
      <c r="CP48" s="456">
        <f t="shared" si="64"/>
        <v>0</v>
      </c>
      <c r="CQ48" s="466"/>
      <c r="CR48" s="467"/>
      <c r="CS48" s="456"/>
      <c r="CT48" s="456"/>
      <c r="CU48" s="456"/>
      <c r="CV48" s="505">
        <f t="shared" si="65"/>
        <v>0</v>
      </c>
      <c r="CW48" s="452">
        <f>výdaje!B522</f>
        <v>0</v>
      </c>
      <c r="CX48" s="452"/>
      <c r="CY48" s="509"/>
      <c r="CZ48" s="509"/>
      <c r="DA48" s="510"/>
    </row>
    <row r="49" spans="1:105" ht="12" customHeight="1" thickBot="1" thickTop="1">
      <c r="A49" s="88"/>
      <c r="B49" s="21" t="s">
        <v>215</v>
      </c>
      <c r="C49" s="426">
        <f t="shared" si="48"/>
        <v>35</v>
      </c>
      <c r="D49" s="235"/>
      <c r="E49" s="451">
        <f t="shared" si="53"/>
        <v>0</v>
      </c>
      <c r="F49" s="466"/>
      <c r="G49" s="452"/>
      <c r="H49" s="452"/>
      <c r="I49" s="452"/>
      <c r="J49" s="452"/>
      <c r="K49" s="467"/>
      <c r="L49" s="453">
        <f t="shared" si="54"/>
        <v>0</v>
      </c>
      <c r="M49" s="452"/>
      <c r="N49" s="452"/>
      <c r="O49" s="452"/>
      <c r="P49" s="452"/>
      <c r="Q49" s="468"/>
      <c r="R49" s="452"/>
      <c r="S49" s="452"/>
      <c r="T49" s="454"/>
      <c r="U49" s="452"/>
      <c r="V49" s="452"/>
      <c r="W49" s="453">
        <f t="shared" si="55"/>
        <v>35</v>
      </c>
      <c r="X49" s="452">
        <f>příjmy!B52</f>
        <v>30</v>
      </c>
      <c r="Y49" s="452"/>
      <c r="Z49" s="452"/>
      <c r="AA49" s="452"/>
      <c r="AB49" s="452">
        <f>příjmy!B72</f>
        <v>5</v>
      </c>
      <c r="AC49" s="452"/>
      <c r="AD49" s="452"/>
      <c r="AE49" s="452"/>
      <c r="AF49" s="452"/>
      <c r="AG49" s="452"/>
      <c r="AH49" s="452"/>
      <c r="AI49" s="452"/>
      <c r="AJ49" s="455"/>
      <c r="AK49" s="456"/>
      <c r="AL49" s="453">
        <f t="shared" si="56"/>
        <v>0</v>
      </c>
      <c r="AM49" s="452"/>
      <c r="AN49" s="452"/>
      <c r="AO49" s="457"/>
      <c r="AP49" s="456"/>
      <c r="AQ49" s="458"/>
      <c r="AR49" s="416"/>
      <c r="AS49" s="21"/>
      <c r="AT49" s="21" t="s">
        <v>215</v>
      </c>
      <c r="AU49" s="426">
        <f t="shared" si="49"/>
        <v>56</v>
      </c>
      <c r="AV49" s="21"/>
      <c r="AW49" s="504">
        <f t="shared" si="57"/>
        <v>30</v>
      </c>
      <c r="AX49" s="452"/>
      <c r="AY49" s="452">
        <f>výdaje!B33</f>
        <v>22</v>
      </c>
      <c r="AZ49" s="452"/>
      <c r="BA49" s="452">
        <f>výdaje!B58</f>
        <v>6</v>
      </c>
      <c r="BB49" s="452">
        <f>výdaje!B81</f>
        <v>2</v>
      </c>
      <c r="BC49" s="452"/>
      <c r="BD49" s="452"/>
      <c r="BE49" s="505">
        <f t="shared" si="58"/>
        <v>10</v>
      </c>
      <c r="BF49" s="452"/>
      <c r="BG49" s="452"/>
      <c r="BH49" s="452"/>
      <c r="BI49" s="452"/>
      <c r="BJ49" s="452"/>
      <c r="BK49" s="467">
        <f>výdaje!B156</f>
        <v>10</v>
      </c>
      <c r="BL49" s="456"/>
      <c r="BM49" s="506">
        <f t="shared" si="59"/>
        <v>11</v>
      </c>
      <c r="BN49" s="452"/>
      <c r="BO49" s="452"/>
      <c r="BP49" s="452">
        <f>výdaje!B227</f>
        <v>11</v>
      </c>
      <c r="BQ49" s="452"/>
      <c r="BR49" s="452">
        <f>výdaje!B246</f>
        <v>0</v>
      </c>
      <c r="BS49" s="452"/>
      <c r="BT49" s="505">
        <f t="shared" si="60"/>
        <v>5</v>
      </c>
      <c r="BU49" s="452"/>
      <c r="BV49" s="452">
        <f>výdaje!B280</f>
        <v>5</v>
      </c>
      <c r="BW49" s="452"/>
      <c r="BX49" s="452"/>
      <c r="BY49" s="452"/>
      <c r="BZ49" s="452"/>
      <c r="CA49" s="452">
        <f>výdaje!B336</f>
        <v>0</v>
      </c>
      <c r="CB49" s="505">
        <f t="shared" si="61"/>
        <v>0</v>
      </c>
      <c r="CC49" s="452">
        <f>výdaje!B369</f>
        <v>0</v>
      </c>
      <c r="CD49" s="452"/>
      <c r="CE49" s="452">
        <f>výdaje!B389</f>
        <v>0</v>
      </c>
      <c r="CF49" s="452"/>
      <c r="CG49" s="452"/>
      <c r="CH49" s="505">
        <f t="shared" si="62"/>
        <v>0</v>
      </c>
      <c r="CI49" s="452"/>
      <c r="CJ49" s="452"/>
      <c r="CK49" s="456">
        <f t="shared" si="63"/>
        <v>0</v>
      </c>
      <c r="CL49" s="466"/>
      <c r="CM49" s="467"/>
      <c r="CN49" s="456"/>
      <c r="CO49" s="456"/>
      <c r="CP49" s="456">
        <f t="shared" si="64"/>
        <v>0</v>
      </c>
      <c r="CQ49" s="466"/>
      <c r="CR49" s="467"/>
      <c r="CS49" s="456"/>
      <c r="CT49" s="456"/>
      <c r="CU49" s="456"/>
      <c r="CV49" s="505">
        <f t="shared" si="65"/>
        <v>0</v>
      </c>
      <c r="CW49" s="452"/>
      <c r="CX49" s="452"/>
      <c r="CY49" s="509"/>
      <c r="CZ49" s="509"/>
      <c r="DA49" s="510"/>
    </row>
    <row r="50" spans="1:105" ht="12" customHeight="1" thickBot="1" thickTop="1">
      <c r="A50" s="88"/>
      <c r="B50" s="21" t="s">
        <v>216</v>
      </c>
      <c r="C50" s="426">
        <f t="shared" si="48"/>
        <v>187</v>
      </c>
      <c r="D50" s="235"/>
      <c r="E50" s="451">
        <f t="shared" si="53"/>
        <v>0</v>
      </c>
      <c r="F50" s="466"/>
      <c r="G50" s="452"/>
      <c r="H50" s="452"/>
      <c r="I50" s="452"/>
      <c r="J50" s="452"/>
      <c r="K50" s="467"/>
      <c r="L50" s="453">
        <f t="shared" si="54"/>
        <v>0</v>
      </c>
      <c r="M50" s="466"/>
      <c r="N50" s="452"/>
      <c r="O50" s="452"/>
      <c r="P50" s="452"/>
      <c r="Q50" s="468"/>
      <c r="R50" s="452"/>
      <c r="S50" s="452"/>
      <c r="T50" s="454"/>
      <c r="U50" s="452"/>
      <c r="V50" s="452"/>
      <c r="W50" s="453">
        <f t="shared" si="55"/>
        <v>187</v>
      </c>
      <c r="X50" s="466">
        <f>příjmy!B53</f>
        <v>187</v>
      </c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5"/>
      <c r="AK50" s="456"/>
      <c r="AL50" s="453">
        <f t="shared" si="56"/>
        <v>0</v>
      </c>
      <c r="AM50" s="466"/>
      <c r="AN50" s="452"/>
      <c r="AO50" s="467"/>
      <c r="AP50" s="456"/>
      <c r="AQ50" s="458">
        <f>příjmy!B149+příjmy!B150</f>
        <v>0</v>
      </c>
      <c r="AR50" s="416"/>
      <c r="AS50" s="21"/>
      <c r="AT50" s="21" t="s">
        <v>216</v>
      </c>
      <c r="AU50" s="426">
        <f t="shared" si="49"/>
        <v>249</v>
      </c>
      <c r="AV50" s="21"/>
      <c r="AW50" s="504">
        <f t="shared" si="57"/>
        <v>0</v>
      </c>
      <c r="AX50" s="466"/>
      <c r="AY50" s="452"/>
      <c r="AZ50" s="452"/>
      <c r="BA50" s="452"/>
      <c r="BB50" s="452"/>
      <c r="BC50" s="467"/>
      <c r="BD50" s="467"/>
      <c r="BE50" s="505">
        <f t="shared" si="58"/>
        <v>165</v>
      </c>
      <c r="BF50" s="466"/>
      <c r="BG50" s="452"/>
      <c r="BH50" s="452"/>
      <c r="BI50" s="452"/>
      <c r="BJ50" s="452"/>
      <c r="BK50" s="467">
        <f>výdaje!B157</f>
        <v>165</v>
      </c>
      <c r="BL50" s="456"/>
      <c r="BM50" s="506">
        <f t="shared" si="59"/>
        <v>60</v>
      </c>
      <c r="BN50" s="466"/>
      <c r="BO50" s="452"/>
      <c r="BP50" s="452"/>
      <c r="BQ50" s="452"/>
      <c r="BR50" s="452">
        <f>výdaje!B247</f>
        <v>60</v>
      </c>
      <c r="BS50" s="467"/>
      <c r="BT50" s="505">
        <f t="shared" si="60"/>
        <v>24</v>
      </c>
      <c r="BU50" s="466"/>
      <c r="BV50" s="452"/>
      <c r="BW50" s="452"/>
      <c r="BX50" s="452"/>
      <c r="BY50" s="452">
        <f>výdaje!B299</f>
        <v>0</v>
      </c>
      <c r="BZ50" s="452"/>
      <c r="CA50" s="467">
        <f>výdaje!B337</f>
        <v>24</v>
      </c>
      <c r="CB50" s="505">
        <f t="shared" si="61"/>
        <v>0</v>
      </c>
      <c r="CC50" s="466"/>
      <c r="CD50" s="452"/>
      <c r="CE50" s="452"/>
      <c r="CF50" s="452"/>
      <c r="CG50" s="467"/>
      <c r="CH50" s="505">
        <f t="shared" si="62"/>
        <v>0</v>
      </c>
      <c r="CI50" s="466"/>
      <c r="CJ50" s="467"/>
      <c r="CK50" s="456">
        <f t="shared" si="63"/>
        <v>0</v>
      </c>
      <c r="CL50" s="466"/>
      <c r="CM50" s="467"/>
      <c r="CN50" s="456"/>
      <c r="CO50" s="456"/>
      <c r="CP50" s="456">
        <f t="shared" si="64"/>
        <v>0</v>
      </c>
      <c r="CQ50" s="466"/>
      <c r="CR50" s="467"/>
      <c r="CS50" s="456"/>
      <c r="CT50" s="456"/>
      <c r="CU50" s="456"/>
      <c r="CV50" s="505">
        <f t="shared" si="65"/>
        <v>0</v>
      </c>
      <c r="CW50" s="466">
        <f>výdaje!B513</f>
        <v>0</v>
      </c>
      <c r="CX50" s="452"/>
      <c r="CY50" s="509"/>
      <c r="CZ50" s="509">
        <f>výdaje!B474</f>
        <v>0</v>
      </c>
      <c r="DA50" s="510"/>
    </row>
    <row r="51" spans="1:105" ht="12" customHeight="1" thickBot="1" thickTop="1">
      <c r="A51" s="88"/>
      <c r="B51" s="21" t="s">
        <v>217</v>
      </c>
      <c r="C51" s="426">
        <f t="shared" si="48"/>
        <v>0</v>
      </c>
      <c r="D51" s="235"/>
      <c r="E51" s="451">
        <f t="shared" si="53"/>
        <v>0</v>
      </c>
      <c r="F51" s="466"/>
      <c r="G51" s="452"/>
      <c r="H51" s="452"/>
      <c r="I51" s="452"/>
      <c r="J51" s="452"/>
      <c r="K51" s="467"/>
      <c r="L51" s="453">
        <f t="shared" si="54"/>
        <v>0</v>
      </c>
      <c r="M51" s="466"/>
      <c r="N51" s="452"/>
      <c r="O51" s="452"/>
      <c r="P51" s="452"/>
      <c r="Q51" s="468"/>
      <c r="R51" s="452"/>
      <c r="S51" s="452"/>
      <c r="T51" s="454"/>
      <c r="U51" s="452"/>
      <c r="V51" s="452"/>
      <c r="W51" s="453">
        <f t="shared" si="55"/>
        <v>0</v>
      </c>
      <c r="X51" s="466"/>
      <c r="Y51" s="452"/>
      <c r="Z51" s="452"/>
      <c r="AA51" s="452"/>
      <c r="AB51" s="452"/>
      <c r="AC51" s="452"/>
      <c r="AD51" s="452"/>
      <c r="AE51" s="452"/>
      <c r="AF51" s="452"/>
      <c r="AG51" s="452"/>
      <c r="AH51" s="452"/>
      <c r="AI51" s="452"/>
      <c r="AJ51" s="455"/>
      <c r="AK51" s="456"/>
      <c r="AL51" s="453">
        <f t="shared" si="56"/>
        <v>0</v>
      </c>
      <c r="AM51" s="466"/>
      <c r="AN51" s="452"/>
      <c r="AO51" s="467"/>
      <c r="AP51" s="456"/>
      <c r="AQ51" s="458"/>
      <c r="AR51" s="416"/>
      <c r="AS51" s="21"/>
      <c r="AT51" s="21" t="s">
        <v>217</v>
      </c>
      <c r="AU51" s="426">
        <f t="shared" si="49"/>
        <v>160</v>
      </c>
      <c r="AV51" s="21"/>
      <c r="AW51" s="504">
        <f t="shared" si="57"/>
        <v>0</v>
      </c>
      <c r="AX51" s="466"/>
      <c r="AY51" s="452"/>
      <c r="AZ51" s="452"/>
      <c r="BA51" s="452"/>
      <c r="BB51" s="452"/>
      <c r="BC51" s="467"/>
      <c r="BD51" s="467"/>
      <c r="BE51" s="505">
        <f t="shared" si="58"/>
        <v>110</v>
      </c>
      <c r="BF51" s="466"/>
      <c r="BG51" s="452"/>
      <c r="BH51" s="452"/>
      <c r="BI51" s="452">
        <f>výdaje!B114</f>
        <v>0</v>
      </c>
      <c r="BJ51" s="452"/>
      <c r="BK51" s="467">
        <f>výdaje!B158</f>
        <v>110</v>
      </c>
      <c r="BL51" s="456"/>
      <c r="BM51" s="506">
        <f t="shared" si="59"/>
        <v>0</v>
      </c>
      <c r="BN51" s="466">
        <f>výdaje!B193</f>
        <v>0</v>
      </c>
      <c r="BO51" s="452"/>
      <c r="BP51" s="452"/>
      <c r="BQ51" s="452"/>
      <c r="BR51" s="452"/>
      <c r="BS51" s="467"/>
      <c r="BT51" s="505">
        <f t="shared" si="60"/>
        <v>40</v>
      </c>
      <c r="BU51" s="466"/>
      <c r="BV51" s="452"/>
      <c r="BW51" s="452"/>
      <c r="BX51" s="452"/>
      <c r="BY51" s="452"/>
      <c r="BZ51" s="452"/>
      <c r="CA51" s="467">
        <f>výdaje!B338</f>
        <v>40</v>
      </c>
      <c r="CB51" s="505">
        <f t="shared" si="61"/>
        <v>10</v>
      </c>
      <c r="CC51" s="466">
        <f>výdaje!B370</f>
        <v>10</v>
      </c>
      <c r="CD51" s="452"/>
      <c r="CE51" s="452"/>
      <c r="CF51" s="452"/>
      <c r="CG51" s="467"/>
      <c r="CH51" s="505">
        <f t="shared" si="62"/>
        <v>0</v>
      </c>
      <c r="CI51" s="466"/>
      <c r="CJ51" s="467"/>
      <c r="CK51" s="456">
        <f t="shared" si="63"/>
        <v>0</v>
      </c>
      <c r="CL51" s="466"/>
      <c r="CM51" s="467"/>
      <c r="CN51" s="456"/>
      <c r="CO51" s="456"/>
      <c r="CP51" s="456">
        <f t="shared" si="64"/>
        <v>0</v>
      </c>
      <c r="CQ51" s="466"/>
      <c r="CR51" s="467"/>
      <c r="CS51" s="456"/>
      <c r="CT51" s="456"/>
      <c r="CU51" s="456"/>
      <c r="CV51" s="505">
        <f t="shared" si="65"/>
        <v>0</v>
      </c>
      <c r="CW51" s="466">
        <f>výdaje!B509+výdaje!B534+výdaje!B536</f>
        <v>0</v>
      </c>
      <c r="CX51" s="452"/>
      <c r="CY51" s="509"/>
      <c r="CZ51" s="509"/>
      <c r="DA51" s="510"/>
    </row>
    <row r="52" spans="1:105" ht="12" customHeight="1" thickBot="1" thickTop="1">
      <c r="A52" s="88"/>
      <c r="B52" s="21" t="s">
        <v>218</v>
      </c>
      <c r="C52" s="426">
        <f t="shared" si="48"/>
        <v>1302</v>
      </c>
      <c r="D52" s="235"/>
      <c r="E52" s="451">
        <f t="shared" si="53"/>
        <v>0</v>
      </c>
      <c r="F52" s="466"/>
      <c r="G52" s="452"/>
      <c r="H52" s="452"/>
      <c r="I52" s="452"/>
      <c r="J52" s="452"/>
      <c r="K52" s="467"/>
      <c r="L52" s="453">
        <f t="shared" si="54"/>
        <v>0</v>
      </c>
      <c r="M52" s="452"/>
      <c r="N52" s="452"/>
      <c r="O52" s="452"/>
      <c r="P52" s="452"/>
      <c r="Q52" s="468"/>
      <c r="R52" s="452"/>
      <c r="S52" s="452"/>
      <c r="T52" s="454"/>
      <c r="U52" s="452"/>
      <c r="V52" s="452"/>
      <c r="W52" s="453">
        <f t="shared" si="55"/>
        <v>1302</v>
      </c>
      <c r="X52" s="466">
        <f>příjmy!B54</f>
        <v>0</v>
      </c>
      <c r="Y52" s="452"/>
      <c r="Z52" s="452"/>
      <c r="AA52" s="452"/>
      <c r="AB52" s="452">
        <f>příjmy!B73</f>
        <v>1302</v>
      </c>
      <c r="AC52" s="452"/>
      <c r="AD52" s="452"/>
      <c r="AE52" s="452"/>
      <c r="AF52" s="452"/>
      <c r="AG52" s="452"/>
      <c r="AH52" s="452"/>
      <c r="AI52" s="452"/>
      <c r="AJ52" s="455"/>
      <c r="AK52" s="456"/>
      <c r="AL52" s="453">
        <f t="shared" si="56"/>
        <v>0</v>
      </c>
      <c r="AM52" s="466"/>
      <c r="AN52" s="452"/>
      <c r="AO52" s="467"/>
      <c r="AP52" s="456"/>
      <c r="AQ52" s="458"/>
      <c r="AR52" s="416"/>
      <c r="AS52" s="21"/>
      <c r="AT52" s="21" t="s">
        <v>218</v>
      </c>
      <c r="AU52" s="426">
        <f t="shared" si="49"/>
        <v>407</v>
      </c>
      <c r="AV52" s="21"/>
      <c r="AW52" s="504">
        <f t="shared" si="57"/>
        <v>0</v>
      </c>
      <c r="AX52" s="452">
        <f>výdaje!B13</f>
        <v>0</v>
      </c>
      <c r="AY52" s="452">
        <f>výdaje!B34</f>
        <v>0</v>
      </c>
      <c r="AZ52" s="452"/>
      <c r="BA52" s="452">
        <f>výdaje!B59</f>
        <v>0</v>
      </c>
      <c r="BB52" s="452">
        <f>výdaje!B82</f>
        <v>0</v>
      </c>
      <c r="BC52" s="452"/>
      <c r="BD52" s="452"/>
      <c r="BE52" s="505">
        <f t="shared" si="58"/>
        <v>0</v>
      </c>
      <c r="BF52" s="452"/>
      <c r="BG52" s="452"/>
      <c r="BH52" s="452"/>
      <c r="BI52" s="452"/>
      <c r="BJ52" s="452"/>
      <c r="BK52" s="467">
        <f>výdaje!B159</f>
        <v>0</v>
      </c>
      <c r="BL52" s="456">
        <f>výdaje!B169</f>
        <v>0</v>
      </c>
      <c r="BM52" s="506">
        <f t="shared" si="59"/>
        <v>407</v>
      </c>
      <c r="BN52" s="452">
        <f>výdaje!B194</f>
        <v>0</v>
      </c>
      <c r="BO52" s="452">
        <f>výdaje!B209</f>
        <v>0</v>
      </c>
      <c r="BP52" s="452">
        <f>výdaje!B228</f>
        <v>0</v>
      </c>
      <c r="BQ52" s="452"/>
      <c r="BR52" s="452">
        <f>výdaje!B248</f>
        <v>0</v>
      </c>
      <c r="BS52" s="452">
        <f>výdaje!B250</f>
        <v>407</v>
      </c>
      <c r="BT52" s="505">
        <f t="shared" si="60"/>
        <v>0</v>
      </c>
      <c r="BU52" s="452"/>
      <c r="BV52" s="452">
        <f>výdaje!B281</f>
        <v>0</v>
      </c>
      <c r="BW52" s="452"/>
      <c r="BX52" s="452"/>
      <c r="BY52" s="452">
        <f>výdaje!B300</f>
        <v>0</v>
      </c>
      <c r="BZ52" s="452"/>
      <c r="CA52" s="452">
        <f>výdaje!B339</f>
        <v>0</v>
      </c>
      <c r="CB52" s="505">
        <f t="shared" si="61"/>
        <v>0</v>
      </c>
      <c r="CC52" s="452">
        <f>výdaje!B371</f>
        <v>0</v>
      </c>
      <c r="CD52" s="452"/>
      <c r="CE52" s="452">
        <f>výdaje!B391</f>
        <v>0</v>
      </c>
      <c r="CF52" s="452" t="s">
        <v>91</v>
      </c>
      <c r="CG52" s="452"/>
      <c r="CH52" s="505">
        <f t="shared" si="62"/>
        <v>0</v>
      </c>
      <c r="CI52" s="452"/>
      <c r="CJ52" s="452"/>
      <c r="CK52" s="456">
        <f t="shared" si="63"/>
        <v>0</v>
      </c>
      <c r="CL52" s="466"/>
      <c r="CM52" s="467"/>
      <c r="CN52" s="456"/>
      <c r="CO52" s="456"/>
      <c r="CP52" s="456">
        <f t="shared" si="64"/>
        <v>0</v>
      </c>
      <c r="CQ52" s="466"/>
      <c r="CR52" s="467">
        <f>výdaje!B453</f>
        <v>0</v>
      </c>
      <c r="CS52" s="456"/>
      <c r="CT52" s="456"/>
      <c r="CU52" s="456"/>
      <c r="CV52" s="505">
        <f t="shared" si="65"/>
        <v>0</v>
      </c>
      <c r="CW52" s="452"/>
      <c r="CX52" s="452"/>
      <c r="CY52" s="509"/>
      <c r="CZ52" s="509"/>
      <c r="DA52" s="510">
        <f>výdaje!B175</f>
        <v>0</v>
      </c>
    </row>
    <row r="53" spans="1:105" ht="12" customHeight="1" thickBot="1" thickTop="1">
      <c r="A53" s="88"/>
      <c r="B53" s="21" t="s">
        <v>219</v>
      </c>
      <c r="C53" s="426">
        <f t="shared" si="48"/>
        <v>5</v>
      </c>
      <c r="D53" s="235"/>
      <c r="E53" s="451">
        <f t="shared" si="53"/>
        <v>0</v>
      </c>
      <c r="F53" s="466"/>
      <c r="G53" s="452"/>
      <c r="H53" s="452"/>
      <c r="I53" s="452"/>
      <c r="J53" s="452"/>
      <c r="K53" s="467"/>
      <c r="L53" s="453">
        <f t="shared" si="54"/>
        <v>0</v>
      </c>
      <c r="M53" s="470"/>
      <c r="N53" s="471"/>
      <c r="O53" s="471"/>
      <c r="P53" s="471"/>
      <c r="Q53" s="472"/>
      <c r="R53" s="471"/>
      <c r="S53" s="471"/>
      <c r="T53" s="473"/>
      <c r="U53" s="471"/>
      <c r="V53" s="471"/>
      <c r="W53" s="453">
        <f t="shared" si="55"/>
        <v>5</v>
      </c>
      <c r="X53" s="466">
        <f>příjmy!B55</f>
        <v>5</v>
      </c>
      <c r="Y53" s="452"/>
      <c r="Z53" s="452"/>
      <c r="AA53" s="452"/>
      <c r="AB53" s="452">
        <f>příjmy!B74</f>
        <v>0</v>
      </c>
      <c r="AC53" s="452"/>
      <c r="AD53" s="452"/>
      <c r="AE53" s="452"/>
      <c r="AF53" s="452"/>
      <c r="AG53" s="452"/>
      <c r="AH53" s="452"/>
      <c r="AI53" s="452"/>
      <c r="AJ53" s="455"/>
      <c r="AK53" s="456"/>
      <c r="AL53" s="453">
        <f t="shared" si="56"/>
        <v>0</v>
      </c>
      <c r="AM53" s="466"/>
      <c r="AN53" s="452"/>
      <c r="AO53" s="467"/>
      <c r="AP53" s="456"/>
      <c r="AQ53" s="458">
        <f>příjmy!B153</f>
        <v>0</v>
      </c>
      <c r="AR53" s="416"/>
      <c r="AS53" s="21"/>
      <c r="AT53" s="21" t="s">
        <v>219</v>
      </c>
      <c r="AU53" s="426">
        <f t="shared" si="49"/>
        <v>244</v>
      </c>
      <c r="AV53" s="21"/>
      <c r="AW53" s="504">
        <f t="shared" si="57"/>
        <v>106</v>
      </c>
      <c r="AX53" s="470">
        <f>výdaje!B14</f>
        <v>68</v>
      </c>
      <c r="AY53" s="471">
        <f>výdaje!B35</f>
        <v>13</v>
      </c>
      <c r="AZ53" s="471"/>
      <c r="BA53" s="471">
        <f>výdaje!B60</f>
        <v>19</v>
      </c>
      <c r="BB53" s="471">
        <f>výdaje!B83</f>
        <v>6</v>
      </c>
      <c r="BC53" s="518"/>
      <c r="BD53" s="518"/>
      <c r="BE53" s="505">
        <f t="shared" si="58"/>
        <v>70</v>
      </c>
      <c r="BF53" s="470"/>
      <c r="BG53" s="471"/>
      <c r="BH53" s="471"/>
      <c r="BI53" s="471">
        <f>výdaje!B115</f>
        <v>5</v>
      </c>
      <c r="BJ53" s="471"/>
      <c r="BK53" s="518">
        <f>výdaje!B160</f>
        <v>65</v>
      </c>
      <c r="BL53" s="456"/>
      <c r="BM53" s="506">
        <f t="shared" si="59"/>
        <v>27</v>
      </c>
      <c r="BN53" s="470">
        <f>výdaje!B195</f>
        <v>3</v>
      </c>
      <c r="BO53" s="471"/>
      <c r="BP53" s="471">
        <f>výdaje!B229</f>
        <v>19</v>
      </c>
      <c r="BQ53" s="471">
        <f>výdaje!B235</f>
        <v>5</v>
      </c>
      <c r="BR53" s="471"/>
      <c r="BS53" s="518"/>
      <c r="BT53" s="505">
        <f t="shared" si="60"/>
        <v>33</v>
      </c>
      <c r="BU53" s="470"/>
      <c r="BV53" s="471">
        <f>výdaje!B282</f>
        <v>2</v>
      </c>
      <c r="BW53" s="471"/>
      <c r="BX53" s="471"/>
      <c r="BY53" s="471"/>
      <c r="BZ53" s="471"/>
      <c r="CA53" s="518">
        <f>výdaje!B340</f>
        <v>31</v>
      </c>
      <c r="CB53" s="505">
        <f t="shared" si="61"/>
        <v>8</v>
      </c>
      <c r="CC53" s="470">
        <f>výdaje!B372</f>
        <v>5</v>
      </c>
      <c r="CD53" s="471"/>
      <c r="CE53" s="471"/>
      <c r="CF53" s="471">
        <f>výdaje!B402</f>
        <v>3</v>
      </c>
      <c r="CG53" s="518"/>
      <c r="CH53" s="505">
        <f t="shared" si="62"/>
        <v>0</v>
      </c>
      <c r="CI53" s="470"/>
      <c r="CJ53" s="518"/>
      <c r="CK53" s="456">
        <f t="shared" si="63"/>
        <v>0</v>
      </c>
      <c r="CL53" s="470"/>
      <c r="CM53" s="518"/>
      <c r="CN53" s="456"/>
      <c r="CO53" s="456"/>
      <c r="CP53" s="456">
        <f t="shared" si="64"/>
        <v>0</v>
      </c>
      <c r="CQ53" s="466"/>
      <c r="CR53" s="467"/>
      <c r="CS53" s="456"/>
      <c r="CT53" s="456"/>
      <c r="CU53" s="456"/>
      <c r="CV53" s="505">
        <f t="shared" si="65"/>
        <v>0</v>
      </c>
      <c r="CW53" s="470"/>
      <c r="CX53" s="471"/>
      <c r="CY53" s="509"/>
      <c r="CZ53" s="509"/>
      <c r="DA53" s="510"/>
    </row>
    <row r="54" spans="1:105" ht="12" customHeight="1" thickBot="1" thickTop="1">
      <c r="A54" s="88"/>
      <c r="B54" s="21" t="s">
        <v>220</v>
      </c>
      <c r="C54" s="426">
        <f t="shared" si="48"/>
        <v>5</v>
      </c>
      <c r="D54" s="235"/>
      <c r="E54" s="451">
        <f t="shared" si="53"/>
        <v>0</v>
      </c>
      <c r="F54" s="466"/>
      <c r="G54" s="452"/>
      <c r="H54" s="452"/>
      <c r="I54" s="452"/>
      <c r="J54" s="452"/>
      <c r="K54" s="467"/>
      <c r="L54" s="453">
        <f t="shared" si="54"/>
        <v>0</v>
      </c>
      <c r="M54" s="466"/>
      <c r="N54" s="452"/>
      <c r="O54" s="452"/>
      <c r="P54" s="452"/>
      <c r="Q54" s="468"/>
      <c r="R54" s="452"/>
      <c r="S54" s="452"/>
      <c r="T54" s="454"/>
      <c r="U54" s="452"/>
      <c r="V54" s="452"/>
      <c r="W54" s="453">
        <f t="shared" si="55"/>
        <v>5</v>
      </c>
      <c r="X54" s="466"/>
      <c r="Y54" s="452"/>
      <c r="Z54" s="452"/>
      <c r="AA54" s="452"/>
      <c r="AB54" s="452">
        <f>příjmy!B75</f>
        <v>5</v>
      </c>
      <c r="AC54" s="452"/>
      <c r="AD54" s="452"/>
      <c r="AE54" s="452"/>
      <c r="AF54" s="452"/>
      <c r="AG54" s="452"/>
      <c r="AH54" s="452">
        <f>příjmy!B105</f>
        <v>0</v>
      </c>
      <c r="AI54" s="452">
        <f>příjmy!B109</f>
        <v>0</v>
      </c>
      <c r="AJ54" s="455"/>
      <c r="AK54" s="456"/>
      <c r="AL54" s="453">
        <f t="shared" si="56"/>
        <v>0</v>
      </c>
      <c r="AM54" s="466"/>
      <c r="AN54" s="452"/>
      <c r="AO54" s="467"/>
      <c r="AP54" s="456"/>
      <c r="AQ54" s="458">
        <f>příjmy!B159</f>
        <v>0</v>
      </c>
      <c r="AR54" s="416"/>
      <c r="AS54" s="21"/>
      <c r="AT54" s="21" t="s">
        <v>220</v>
      </c>
      <c r="AU54" s="426">
        <f t="shared" si="49"/>
        <v>591</v>
      </c>
      <c r="AV54" s="21"/>
      <c r="AW54" s="504">
        <f t="shared" si="57"/>
        <v>44</v>
      </c>
      <c r="AX54" s="452"/>
      <c r="AY54" s="452">
        <f>výdaje!B36</f>
        <v>33</v>
      </c>
      <c r="AZ54" s="452"/>
      <c r="BA54" s="452">
        <f>výdaje!B61</f>
        <v>8</v>
      </c>
      <c r="BB54" s="452">
        <f>výdaje!B84</f>
        <v>3</v>
      </c>
      <c r="BC54" s="452"/>
      <c r="BD54" s="452"/>
      <c r="BE54" s="505">
        <f t="shared" si="58"/>
        <v>171</v>
      </c>
      <c r="BF54" s="452"/>
      <c r="BG54" s="452"/>
      <c r="BH54" s="452"/>
      <c r="BI54" s="452">
        <f>výdaje!B116</f>
        <v>0</v>
      </c>
      <c r="BJ54" s="452"/>
      <c r="BK54" s="467">
        <f>výdaje!B161</f>
        <v>171</v>
      </c>
      <c r="BL54" s="456"/>
      <c r="BM54" s="506">
        <f t="shared" si="59"/>
        <v>104</v>
      </c>
      <c r="BN54" s="452">
        <f>výdaje!B196</f>
        <v>4</v>
      </c>
      <c r="BO54" s="452">
        <f>výdaje!B210</f>
        <v>55</v>
      </c>
      <c r="BP54" s="452">
        <f>výdaje!B230</f>
        <v>30</v>
      </c>
      <c r="BQ54" s="452"/>
      <c r="BR54" s="452">
        <f>výdaje!B249</f>
        <v>15</v>
      </c>
      <c r="BS54" s="452"/>
      <c r="BT54" s="505">
        <f t="shared" si="60"/>
        <v>55</v>
      </c>
      <c r="BU54" s="452"/>
      <c r="BV54" s="452">
        <f>výdaje!B283</f>
        <v>0</v>
      </c>
      <c r="BW54" s="452"/>
      <c r="BX54" s="452"/>
      <c r="BY54" s="452"/>
      <c r="BZ54" s="452"/>
      <c r="CA54" s="452">
        <f>výdaje!B341</f>
        <v>55</v>
      </c>
      <c r="CB54" s="505">
        <f t="shared" si="61"/>
        <v>12</v>
      </c>
      <c r="CC54" s="452">
        <f>výdaje!B373</f>
        <v>10</v>
      </c>
      <c r="CD54" s="452"/>
      <c r="CE54" s="452">
        <f>výdaje!B393</f>
        <v>0</v>
      </c>
      <c r="CF54" s="452">
        <f>výdaje!B403</f>
        <v>2</v>
      </c>
      <c r="CG54" s="452"/>
      <c r="CH54" s="505">
        <f t="shared" si="62"/>
        <v>0</v>
      </c>
      <c r="CI54" s="452"/>
      <c r="CJ54" s="452"/>
      <c r="CK54" s="456">
        <f t="shared" si="63"/>
        <v>5</v>
      </c>
      <c r="CL54" s="466"/>
      <c r="CM54" s="467">
        <f>výdaje!B414</f>
        <v>5</v>
      </c>
      <c r="CN54" s="456">
        <f>výdaje!B434</f>
        <v>200</v>
      </c>
      <c r="CO54" s="456"/>
      <c r="CP54" s="456">
        <f t="shared" si="64"/>
        <v>0</v>
      </c>
      <c r="CQ54" s="466"/>
      <c r="CR54" s="467"/>
      <c r="CS54" s="456"/>
      <c r="CT54" s="456">
        <f>výdaje!B500</f>
        <v>0</v>
      </c>
      <c r="CU54" s="456"/>
      <c r="CV54" s="505">
        <f t="shared" si="65"/>
        <v>0</v>
      </c>
      <c r="CW54" s="452">
        <f>výdaje!B533</f>
        <v>0</v>
      </c>
      <c r="CX54" s="452"/>
      <c r="CY54" s="509"/>
      <c r="CZ54" s="509">
        <f>výdaje!B475</f>
        <v>0</v>
      </c>
      <c r="DA54" s="510"/>
    </row>
    <row r="55" spans="1:105" ht="12" customHeight="1" thickBot="1" thickTop="1">
      <c r="A55" s="289"/>
      <c r="B55" s="288" t="s">
        <v>221</v>
      </c>
      <c r="C55" s="426">
        <f t="shared" si="48"/>
        <v>0</v>
      </c>
      <c r="D55" s="235"/>
      <c r="E55" s="451">
        <f t="shared" si="53"/>
        <v>0</v>
      </c>
      <c r="F55" s="466"/>
      <c r="G55" s="452"/>
      <c r="H55" s="452"/>
      <c r="I55" s="452"/>
      <c r="J55" s="452"/>
      <c r="K55" s="467"/>
      <c r="L55" s="453">
        <f t="shared" si="54"/>
        <v>0</v>
      </c>
      <c r="M55" s="466"/>
      <c r="N55" s="452"/>
      <c r="O55" s="452"/>
      <c r="P55" s="452"/>
      <c r="Q55" s="468"/>
      <c r="R55" s="452"/>
      <c r="S55" s="452"/>
      <c r="T55" s="454"/>
      <c r="U55" s="452"/>
      <c r="V55" s="452"/>
      <c r="W55" s="453">
        <f t="shared" si="55"/>
        <v>0</v>
      </c>
      <c r="X55" s="466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5"/>
      <c r="AK55" s="456"/>
      <c r="AL55" s="453">
        <f t="shared" si="56"/>
        <v>0</v>
      </c>
      <c r="AM55" s="466"/>
      <c r="AN55" s="452"/>
      <c r="AO55" s="467"/>
      <c r="AP55" s="456"/>
      <c r="AQ55" s="458"/>
      <c r="AR55" s="416"/>
      <c r="AS55" s="21"/>
      <c r="AT55" s="21" t="s">
        <v>221</v>
      </c>
      <c r="AU55" s="426">
        <f t="shared" si="49"/>
        <v>46</v>
      </c>
      <c r="AV55" s="21"/>
      <c r="AW55" s="504">
        <f t="shared" si="57"/>
        <v>0</v>
      </c>
      <c r="AX55" s="452"/>
      <c r="AY55" s="452"/>
      <c r="AZ55" s="452"/>
      <c r="BA55" s="452"/>
      <c r="BB55" s="452"/>
      <c r="BC55" s="452"/>
      <c r="BD55" s="452"/>
      <c r="BE55" s="505">
        <f t="shared" si="58"/>
        <v>0</v>
      </c>
      <c r="BF55" s="452"/>
      <c r="BG55" s="452"/>
      <c r="BH55" s="452"/>
      <c r="BI55" s="452"/>
      <c r="BJ55" s="452"/>
      <c r="BK55" s="467"/>
      <c r="BL55" s="456"/>
      <c r="BM55" s="506">
        <f t="shared" si="59"/>
        <v>39</v>
      </c>
      <c r="BN55" s="452">
        <f>výdaje!B197</f>
        <v>2</v>
      </c>
      <c r="BO55" s="452">
        <f>výdaje!B211</f>
        <v>29</v>
      </c>
      <c r="BP55" s="452">
        <f>výdaje!B231</f>
        <v>8</v>
      </c>
      <c r="BQ55" s="452"/>
      <c r="BR55" s="452"/>
      <c r="BS55" s="452"/>
      <c r="BT55" s="505">
        <f t="shared" si="60"/>
        <v>7</v>
      </c>
      <c r="BU55" s="452"/>
      <c r="BV55" s="452">
        <f>výdaje!B284</f>
        <v>2</v>
      </c>
      <c r="BW55" s="452"/>
      <c r="BX55" s="452"/>
      <c r="BY55" s="452"/>
      <c r="BZ55" s="452"/>
      <c r="CA55" s="452">
        <f>výdaje!B342</f>
        <v>5</v>
      </c>
      <c r="CB55" s="505">
        <f t="shared" si="61"/>
        <v>0</v>
      </c>
      <c r="CC55" s="452">
        <f>výdaje!B374</f>
        <v>0</v>
      </c>
      <c r="CD55" s="452"/>
      <c r="CE55" s="452"/>
      <c r="CF55" s="452"/>
      <c r="CG55" s="452"/>
      <c r="CH55" s="505">
        <f t="shared" si="62"/>
        <v>0</v>
      </c>
      <c r="CI55" s="452"/>
      <c r="CJ55" s="452"/>
      <c r="CK55" s="456">
        <f t="shared" si="63"/>
        <v>0</v>
      </c>
      <c r="CL55" s="466"/>
      <c r="CM55" s="467"/>
      <c r="CN55" s="456"/>
      <c r="CO55" s="456"/>
      <c r="CP55" s="456">
        <f t="shared" si="64"/>
        <v>0</v>
      </c>
      <c r="CQ55" s="466"/>
      <c r="CR55" s="467"/>
      <c r="CS55" s="456"/>
      <c r="CT55" s="456"/>
      <c r="CU55" s="456"/>
      <c r="CV55" s="505">
        <f t="shared" si="65"/>
        <v>0</v>
      </c>
      <c r="CW55" s="452">
        <f>výdaje!B519</f>
        <v>0</v>
      </c>
      <c r="CX55" s="452"/>
      <c r="CY55" s="509"/>
      <c r="CZ55" s="509"/>
      <c r="DA55" s="510"/>
    </row>
    <row r="56" spans="1:105" ht="12" customHeight="1" thickBot="1" thickTop="1">
      <c r="A56" s="88"/>
      <c r="B56" s="21" t="s">
        <v>222</v>
      </c>
      <c r="C56" s="426">
        <f t="shared" si="48"/>
        <v>2569</v>
      </c>
      <c r="D56" s="235"/>
      <c r="E56" s="451">
        <f t="shared" si="53"/>
        <v>0</v>
      </c>
      <c r="F56" s="474"/>
      <c r="G56" s="475"/>
      <c r="H56" s="475"/>
      <c r="I56" s="475"/>
      <c r="J56" s="476"/>
      <c r="K56" s="475"/>
      <c r="L56" s="453">
        <f t="shared" si="54"/>
        <v>0</v>
      </c>
      <c r="M56" s="474"/>
      <c r="N56" s="475"/>
      <c r="O56" s="475"/>
      <c r="P56" s="476"/>
      <c r="Q56" s="475"/>
      <c r="R56" s="475"/>
      <c r="S56" s="475"/>
      <c r="T56" s="477"/>
      <c r="U56" s="475"/>
      <c r="V56" s="475"/>
      <c r="W56" s="453">
        <f t="shared" si="55"/>
        <v>0</v>
      </c>
      <c r="X56" s="478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79"/>
      <c r="AJ56" s="455">
        <f>příjmy!B119</f>
        <v>2569</v>
      </c>
      <c r="AK56" s="456"/>
      <c r="AL56" s="453">
        <f t="shared" si="56"/>
        <v>0</v>
      </c>
      <c r="AM56" s="478"/>
      <c r="AN56" s="479"/>
      <c r="AO56" s="480"/>
      <c r="AP56" s="456"/>
      <c r="AQ56" s="458"/>
      <c r="AR56" s="416"/>
      <c r="AS56" s="21"/>
      <c r="AT56" s="21" t="s">
        <v>222</v>
      </c>
      <c r="AU56" s="426">
        <f t="shared" si="49"/>
        <v>2600</v>
      </c>
      <c r="AV56" s="21"/>
      <c r="AW56" s="504">
        <f t="shared" si="57"/>
        <v>2600</v>
      </c>
      <c r="AX56" s="478">
        <f>výdaje!B15</f>
        <v>1930</v>
      </c>
      <c r="AY56" s="479"/>
      <c r="AZ56" s="479"/>
      <c r="BA56" s="479">
        <f>výdaje!B62</f>
        <v>500</v>
      </c>
      <c r="BB56" s="479">
        <f>výdaje!B85</f>
        <v>170</v>
      </c>
      <c r="BC56" s="480"/>
      <c r="BD56" s="480"/>
      <c r="BE56" s="505">
        <f t="shared" si="58"/>
        <v>0</v>
      </c>
      <c r="BF56" s="478"/>
      <c r="BG56" s="479"/>
      <c r="BH56" s="479"/>
      <c r="BI56" s="479"/>
      <c r="BJ56" s="479"/>
      <c r="BK56" s="480"/>
      <c r="BL56" s="456"/>
      <c r="BM56" s="506">
        <f t="shared" si="59"/>
        <v>0</v>
      </c>
      <c r="BN56" s="478"/>
      <c r="BO56" s="479"/>
      <c r="BP56" s="479"/>
      <c r="BQ56" s="479"/>
      <c r="BR56" s="479"/>
      <c r="BS56" s="480"/>
      <c r="BT56" s="505">
        <f t="shared" si="60"/>
        <v>0</v>
      </c>
      <c r="BU56" s="478"/>
      <c r="BV56" s="479"/>
      <c r="BW56" s="479"/>
      <c r="BX56" s="479"/>
      <c r="BY56" s="479"/>
      <c r="BZ56" s="479"/>
      <c r="CA56" s="480"/>
      <c r="CB56" s="505">
        <f t="shared" si="61"/>
        <v>0</v>
      </c>
      <c r="CC56" s="478"/>
      <c r="CD56" s="479"/>
      <c r="CE56" s="479"/>
      <c r="CF56" s="479"/>
      <c r="CG56" s="480"/>
      <c r="CH56" s="505">
        <f t="shared" si="62"/>
        <v>0</v>
      </c>
      <c r="CI56" s="478"/>
      <c r="CJ56" s="480"/>
      <c r="CK56" s="456">
        <f t="shared" si="63"/>
        <v>0</v>
      </c>
      <c r="CL56" s="478"/>
      <c r="CM56" s="519"/>
      <c r="CN56" s="456"/>
      <c r="CO56" s="456"/>
      <c r="CP56" s="456">
        <f t="shared" si="64"/>
        <v>0</v>
      </c>
      <c r="CQ56" s="478"/>
      <c r="CR56" s="480"/>
      <c r="CS56" s="456"/>
      <c r="CT56" s="456"/>
      <c r="CU56" s="456"/>
      <c r="CV56" s="505">
        <f t="shared" si="65"/>
        <v>0</v>
      </c>
      <c r="CW56" s="478"/>
      <c r="CX56" s="479"/>
      <c r="CY56" s="509"/>
      <c r="CZ56" s="509"/>
      <c r="DA56" s="510"/>
    </row>
    <row r="57" spans="1:105" ht="12.75" customHeight="1" thickBot="1" thickTop="1">
      <c r="A57" s="99" t="s">
        <v>223</v>
      </c>
      <c r="B57" s="223"/>
      <c r="C57" s="425">
        <f t="shared" si="48"/>
        <v>0</v>
      </c>
      <c r="D57" s="234"/>
      <c r="E57" s="459">
        <f aca="true" t="shared" si="66" ref="E57:AQ57">SUM(E58:E58)</f>
        <v>0</v>
      </c>
      <c r="F57" s="460">
        <f t="shared" si="66"/>
        <v>0</v>
      </c>
      <c r="G57" s="460">
        <f t="shared" si="66"/>
        <v>0</v>
      </c>
      <c r="H57" s="460">
        <f t="shared" si="66"/>
        <v>0</v>
      </c>
      <c r="I57" s="460">
        <f t="shared" si="66"/>
        <v>0</v>
      </c>
      <c r="J57" s="460">
        <f t="shared" si="66"/>
        <v>0</v>
      </c>
      <c r="K57" s="460">
        <f t="shared" si="66"/>
        <v>0</v>
      </c>
      <c r="L57" s="461">
        <f t="shared" si="66"/>
        <v>0</v>
      </c>
      <c r="M57" s="462">
        <f t="shared" si="66"/>
        <v>0</v>
      </c>
      <c r="N57" s="462">
        <f t="shared" si="66"/>
        <v>0</v>
      </c>
      <c r="O57" s="462">
        <f t="shared" si="66"/>
        <v>0</v>
      </c>
      <c r="P57" s="462">
        <f t="shared" si="66"/>
        <v>0</v>
      </c>
      <c r="Q57" s="462">
        <f t="shared" si="66"/>
        <v>0</v>
      </c>
      <c r="R57" s="462">
        <f t="shared" si="66"/>
        <v>0</v>
      </c>
      <c r="S57" s="462">
        <f t="shared" si="66"/>
        <v>0</v>
      </c>
      <c r="T57" s="462">
        <f t="shared" si="66"/>
        <v>0</v>
      </c>
      <c r="U57" s="462">
        <f t="shared" si="66"/>
        <v>0</v>
      </c>
      <c r="V57" s="462">
        <f t="shared" si="66"/>
        <v>0</v>
      </c>
      <c r="W57" s="461">
        <f t="shared" si="66"/>
        <v>0</v>
      </c>
      <c r="X57" s="462">
        <f t="shared" si="66"/>
        <v>0</v>
      </c>
      <c r="Y57" s="462">
        <f t="shared" si="66"/>
        <v>0</v>
      </c>
      <c r="Z57" s="462">
        <f t="shared" si="66"/>
        <v>0</v>
      </c>
      <c r="AA57" s="462">
        <f t="shared" si="66"/>
        <v>0</v>
      </c>
      <c r="AB57" s="462">
        <f t="shared" si="66"/>
        <v>0</v>
      </c>
      <c r="AC57" s="462">
        <f t="shared" si="66"/>
        <v>0</v>
      </c>
      <c r="AD57" s="462">
        <f t="shared" si="66"/>
        <v>0</v>
      </c>
      <c r="AE57" s="462">
        <f t="shared" si="66"/>
        <v>0</v>
      </c>
      <c r="AF57" s="462">
        <f t="shared" si="66"/>
        <v>0</v>
      </c>
      <c r="AG57" s="462">
        <f t="shared" si="66"/>
        <v>0</v>
      </c>
      <c r="AH57" s="462">
        <f t="shared" si="66"/>
        <v>0</v>
      </c>
      <c r="AI57" s="462">
        <f t="shared" si="66"/>
        <v>0</v>
      </c>
      <c r="AJ57" s="463">
        <f t="shared" si="66"/>
        <v>0</v>
      </c>
      <c r="AK57" s="461">
        <f t="shared" si="66"/>
        <v>0</v>
      </c>
      <c r="AL57" s="461">
        <f t="shared" si="66"/>
        <v>0</v>
      </c>
      <c r="AM57" s="462">
        <f t="shared" si="66"/>
        <v>0</v>
      </c>
      <c r="AN57" s="462">
        <f t="shared" si="66"/>
        <v>0</v>
      </c>
      <c r="AO57" s="464">
        <f t="shared" si="66"/>
        <v>0</v>
      </c>
      <c r="AP57" s="461">
        <f t="shared" si="66"/>
        <v>0</v>
      </c>
      <c r="AQ57" s="465">
        <f t="shared" si="66"/>
        <v>0</v>
      </c>
      <c r="AR57" s="415"/>
      <c r="AS57" s="223" t="s">
        <v>223</v>
      </c>
      <c r="AT57" s="223"/>
      <c r="AU57" s="425">
        <f t="shared" si="49"/>
        <v>0</v>
      </c>
      <c r="AV57" s="229"/>
      <c r="AW57" s="511">
        <f aca="true" t="shared" si="67" ref="AW57:CB57">SUM(AW58:AW58)</f>
        <v>0</v>
      </c>
      <c r="AX57" s="462">
        <f t="shared" si="67"/>
        <v>0</v>
      </c>
      <c r="AY57" s="462">
        <f t="shared" si="67"/>
        <v>0</v>
      </c>
      <c r="AZ57" s="462">
        <f t="shared" si="67"/>
        <v>0</v>
      </c>
      <c r="BA57" s="462">
        <f t="shared" si="67"/>
        <v>0</v>
      </c>
      <c r="BB57" s="462">
        <f t="shared" si="67"/>
        <v>0</v>
      </c>
      <c r="BC57" s="462">
        <f t="shared" si="67"/>
        <v>0</v>
      </c>
      <c r="BD57" s="462">
        <f t="shared" si="67"/>
        <v>0</v>
      </c>
      <c r="BE57" s="461">
        <f t="shared" si="67"/>
        <v>0</v>
      </c>
      <c r="BF57" s="462">
        <f t="shared" si="67"/>
        <v>0</v>
      </c>
      <c r="BG57" s="462">
        <f t="shared" si="67"/>
        <v>0</v>
      </c>
      <c r="BH57" s="462">
        <f t="shared" si="67"/>
        <v>0</v>
      </c>
      <c r="BI57" s="462">
        <f t="shared" si="67"/>
        <v>0</v>
      </c>
      <c r="BJ57" s="462">
        <f t="shared" si="67"/>
        <v>0</v>
      </c>
      <c r="BK57" s="512">
        <f t="shared" si="67"/>
        <v>0</v>
      </c>
      <c r="BL57" s="461">
        <f t="shared" si="67"/>
        <v>0</v>
      </c>
      <c r="BM57" s="459">
        <f t="shared" si="67"/>
        <v>0</v>
      </c>
      <c r="BN57" s="462">
        <f t="shared" si="67"/>
        <v>0</v>
      </c>
      <c r="BO57" s="462">
        <f t="shared" si="67"/>
        <v>0</v>
      </c>
      <c r="BP57" s="462">
        <f t="shared" si="67"/>
        <v>0</v>
      </c>
      <c r="BQ57" s="462">
        <f t="shared" si="67"/>
        <v>0</v>
      </c>
      <c r="BR57" s="462">
        <f t="shared" si="67"/>
        <v>0</v>
      </c>
      <c r="BS57" s="462">
        <f t="shared" si="67"/>
        <v>0</v>
      </c>
      <c r="BT57" s="461">
        <f t="shared" si="67"/>
        <v>0</v>
      </c>
      <c r="BU57" s="462">
        <f t="shared" si="67"/>
        <v>0</v>
      </c>
      <c r="BV57" s="462">
        <f t="shared" si="67"/>
        <v>0</v>
      </c>
      <c r="BW57" s="462">
        <f t="shared" si="67"/>
        <v>0</v>
      </c>
      <c r="BX57" s="462">
        <f t="shared" si="67"/>
        <v>0</v>
      </c>
      <c r="BY57" s="462">
        <f t="shared" si="67"/>
        <v>0</v>
      </c>
      <c r="BZ57" s="462">
        <f t="shared" si="67"/>
        <v>0</v>
      </c>
      <c r="CA57" s="462">
        <f t="shared" si="67"/>
        <v>0</v>
      </c>
      <c r="CB57" s="461">
        <f t="shared" si="67"/>
        <v>0</v>
      </c>
      <c r="CC57" s="462">
        <f aca="true" t="shared" si="68" ref="CC57:DA57">SUM(CC58:CC58)</f>
        <v>0</v>
      </c>
      <c r="CD57" s="462">
        <f t="shared" si="68"/>
        <v>0</v>
      </c>
      <c r="CE57" s="462">
        <f t="shared" si="68"/>
        <v>0</v>
      </c>
      <c r="CF57" s="462">
        <f t="shared" si="68"/>
        <v>0</v>
      </c>
      <c r="CG57" s="462">
        <f t="shared" si="68"/>
        <v>0</v>
      </c>
      <c r="CH57" s="461">
        <f t="shared" si="68"/>
        <v>0</v>
      </c>
      <c r="CI57" s="462">
        <f t="shared" si="68"/>
        <v>0</v>
      </c>
      <c r="CJ57" s="462">
        <f t="shared" si="68"/>
        <v>0</v>
      </c>
      <c r="CK57" s="461">
        <f t="shared" si="68"/>
        <v>0</v>
      </c>
      <c r="CL57" s="461">
        <f t="shared" si="68"/>
        <v>0</v>
      </c>
      <c r="CM57" s="461">
        <f t="shared" si="68"/>
        <v>0</v>
      </c>
      <c r="CN57" s="461">
        <f t="shared" si="68"/>
        <v>0</v>
      </c>
      <c r="CO57" s="461">
        <f t="shared" si="68"/>
        <v>0</v>
      </c>
      <c r="CP57" s="461">
        <f t="shared" si="68"/>
        <v>0</v>
      </c>
      <c r="CQ57" s="461">
        <f t="shared" si="68"/>
        <v>0</v>
      </c>
      <c r="CR57" s="461">
        <f t="shared" si="68"/>
        <v>0</v>
      </c>
      <c r="CS57" s="461">
        <f t="shared" si="68"/>
        <v>0</v>
      </c>
      <c r="CT57" s="461">
        <f t="shared" si="68"/>
        <v>0</v>
      </c>
      <c r="CU57" s="461">
        <f t="shared" si="68"/>
        <v>0</v>
      </c>
      <c r="CV57" s="461">
        <f t="shared" si="68"/>
        <v>0</v>
      </c>
      <c r="CW57" s="462">
        <f t="shared" si="68"/>
        <v>0</v>
      </c>
      <c r="CX57" s="462">
        <f t="shared" si="68"/>
        <v>0</v>
      </c>
      <c r="CY57" s="462">
        <f t="shared" si="68"/>
        <v>0</v>
      </c>
      <c r="CZ57" s="462">
        <f t="shared" si="68"/>
        <v>0</v>
      </c>
      <c r="DA57" s="513">
        <f t="shared" si="68"/>
        <v>0</v>
      </c>
    </row>
    <row r="58" spans="1:105" ht="12" customHeight="1" thickBot="1" thickTop="1">
      <c r="A58" s="88"/>
      <c r="B58" s="21" t="s">
        <v>224</v>
      </c>
      <c r="C58" s="426">
        <f t="shared" si="48"/>
        <v>0</v>
      </c>
      <c r="D58" s="235"/>
      <c r="E58" s="451">
        <f>SUM(F58:K58)</f>
        <v>0</v>
      </c>
      <c r="F58" s="452"/>
      <c r="G58" s="452"/>
      <c r="H58" s="452"/>
      <c r="I58" s="452"/>
      <c r="J58" s="452"/>
      <c r="K58" s="452"/>
      <c r="L58" s="453">
        <f>SUM(M58:V58)</f>
        <v>0</v>
      </c>
      <c r="M58" s="452"/>
      <c r="N58" s="452"/>
      <c r="O58" s="452"/>
      <c r="P58" s="452"/>
      <c r="Q58" s="452"/>
      <c r="R58" s="452"/>
      <c r="S58" s="452"/>
      <c r="T58" s="454"/>
      <c r="U58" s="452"/>
      <c r="V58" s="452"/>
      <c r="W58" s="453">
        <f>SUM(X58:AI58)</f>
        <v>0</v>
      </c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5"/>
      <c r="AK58" s="456"/>
      <c r="AL58" s="453">
        <f>SUM(AM58:AO58)</f>
        <v>0</v>
      </c>
      <c r="AM58" s="452"/>
      <c r="AN58" s="452"/>
      <c r="AO58" s="457"/>
      <c r="AP58" s="456"/>
      <c r="AQ58" s="458"/>
      <c r="AR58" s="416"/>
      <c r="AS58" s="21"/>
      <c r="AT58" s="21" t="s">
        <v>224</v>
      </c>
      <c r="AU58" s="426">
        <f t="shared" si="49"/>
        <v>0</v>
      </c>
      <c r="AV58" s="21"/>
      <c r="AW58" s="504">
        <f>SUM(AX58:BD58)</f>
        <v>0</v>
      </c>
      <c r="AX58" s="452"/>
      <c r="AY58" s="452"/>
      <c r="AZ58" s="452"/>
      <c r="BA58" s="452"/>
      <c r="BB58" s="452"/>
      <c r="BC58" s="452"/>
      <c r="BD58" s="452"/>
      <c r="BE58" s="505">
        <f>SUM(BF58:BK58)</f>
        <v>0</v>
      </c>
      <c r="BF58" s="452"/>
      <c r="BG58" s="452"/>
      <c r="BH58" s="452"/>
      <c r="BI58" s="452"/>
      <c r="BJ58" s="452"/>
      <c r="BK58" s="467"/>
      <c r="BL58" s="456"/>
      <c r="BM58" s="506">
        <f>SUM(BN58:BS58)</f>
        <v>0</v>
      </c>
      <c r="BN58" s="452"/>
      <c r="BO58" s="452"/>
      <c r="BP58" s="452"/>
      <c r="BQ58" s="452"/>
      <c r="BR58" s="452"/>
      <c r="BS58" s="452"/>
      <c r="BT58" s="505">
        <f>SUM(BU58:CA58)</f>
        <v>0</v>
      </c>
      <c r="BU58" s="452"/>
      <c r="BV58" s="452"/>
      <c r="BW58" s="452"/>
      <c r="BX58" s="452"/>
      <c r="BY58" s="452"/>
      <c r="BZ58" s="452"/>
      <c r="CA58" s="452">
        <f>výdaje!B343</f>
        <v>0</v>
      </c>
      <c r="CB58" s="505">
        <f>SUM(CC58:CG58)</f>
        <v>0</v>
      </c>
      <c r="CC58" s="452"/>
      <c r="CD58" s="452"/>
      <c r="CE58" s="452"/>
      <c r="CF58" s="452"/>
      <c r="CG58" s="452"/>
      <c r="CH58" s="505">
        <f>SUM(CI58:CJ58)</f>
        <v>0</v>
      </c>
      <c r="CI58" s="452"/>
      <c r="CJ58" s="452"/>
      <c r="CK58" s="456">
        <f>SUM(CL58:CM58)</f>
        <v>0</v>
      </c>
      <c r="CL58" s="478"/>
      <c r="CM58" s="480"/>
      <c r="CN58" s="456"/>
      <c r="CO58" s="456"/>
      <c r="CP58" s="456">
        <f>SUM(CQ58:CR58)</f>
        <v>0</v>
      </c>
      <c r="CQ58" s="507"/>
      <c r="CR58" s="508">
        <f>výdaje!B454</f>
        <v>0</v>
      </c>
      <c r="CS58" s="456"/>
      <c r="CT58" s="456"/>
      <c r="CU58" s="456"/>
      <c r="CV58" s="505">
        <f>CW58+CX58</f>
        <v>0</v>
      </c>
      <c r="CW58" s="452">
        <f>výdaje!B514</f>
        <v>0</v>
      </c>
      <c r="CX58" s="452">
        <f>výdaje!B511+výdaje!B521</f>
        <v>0</v>
      </c>
      <c r="CY58" s="509">
        <f>výdaje!B512</f>
        <v>0</v>
      </c>
      <c r="CZ58" s="509"/>
      <c r="DA58" s="510"/>
    </row>
    <row r="59" spans="1:105" ht="12.75" customHeight="1" thickBot="1" thickTop="1">
      <c r="A59" s="99" t="s">
        <v>225</v>
      </c>
      <c r="B59" s="223"/>
      <c r="C59" s="425">
        <f t="shared" si="48"/>
        <v>18385</v>
      </c>
      <c r="D59" s="234"/>
      <c r="E59" s="459">
        <f aca="true" t="shared" si="69" ref="E59:AQ59">SUM(E60:E63)</f>
        <v>17932</v>
      </c>
      <c r="F59" s="460">
        <f t="shared" si="69"/>
        <v>4200</v>
      </c>
      <c r="G59" s="460">
        <f t="shared" si="69"/>
        <v>1000</v>
      </c>
      <c r="H59" s="460">
        <f t="shared" si="69"/>
        <v>4000</v>
      </c>
      <c r="I59" s="460">
        <f t="shared" si="69"/>
        <v>1232</v>
      </c>
      <c r="J59" s="460">
        <f t="shared" si="69"/>
        <v>6500</v>
      </c>
      <c r="K59" s="460">
        <f t="shared" si="69"/>
        <v>1000</v>
      </c>
      <c r="L59" s="461">
        <f t="shared" si="69"/>
        <v>413</v>
      </c>
      <c r="M59" s="462">
        <f t="shared" si="69"/>
        <v>0</v>
      </c>
      <c r="N59" s="462">
        <f t="shared" si="69"/>
        <v>0</v>
      </c>
      <c r="O59" s="462">
        <f t="shared" si="69"/>
        <v>0</v>
      </c>
      <c r="P59" s="462">
        <f t="shared" si="69"/>
        <v>0</v>
      </c>
      <c r="Q59" s="462">
        <f t="shared" si="69"/>
        <v>40</v>
      </c>
      <c r="R59" s="462">
        <f t="shared" si="69"/>
        <v>25</v>
      </c>
      <c r="S59" s="462">
        <f t="shared" si="69"/>
        <v>35</v>
      </c>
      <c r="T59" s="462">
        <f t="shared" si="69"/>
        <v>3</v>
      </c>
      <c r="U59" s="462">
        <f t="shared" si="69"/>
        <v>10</v>
      </c>
      <c r="V59" s="462">
        <f t="shared" si="69"/>
        <v>300</v>
      </c>
      <c r="W59" s="461">
        <f t="shared" si="69"/>
        <v>40</v>
      </c>
      <c r="X59" s="462">
        <f t="shared" si="69"/>
        <v>0</v>
      </c>
      <c r="Y59" s="462">
        <f t="shared" si="69"/>
        <v>0</v>
      </c>
      <c r="Z59" s="462">
        <f t="shared" si="69"/>
        <v>0</v>
      </c>
      <c r="AA59" s="462">
        <f t="shared" si="69"/>
        <v>0</v>
      </c>
      <c r="AB59" s="462">
        <f t="shared" si="69"/>
        <v>0</v>
      </c>
      <c r="AC59" s="462">
        <f t="shared" si="69"/>
        <v>0</v>
      </c>
      <c r="AD59" s="462">
        <f t="shared" si="69"/>
        <v>0</v>
      </c>
      <c r="AE59" s="462">
        <f t="shared" si="69"/>
        <v>40</v>
      </c>
      <c r="AF59" s="462">
        <f t="shared" si="69"/>
        <v>0</v>
      </c>
      <c r="AG59" s="462">
        <f t="shared" si="69"/>
        <v>0</v>
      </c>
      <c r="AH59" s="462">
        <f t="shared" si="69"/>
        <v>0</v>
      </c>
      <c r="AI59" s="462">
        <f t="shared" si="69"/>
        <v>0</v>
      </c>
      <c r="AJ59" s="463">
        <f t="shared" si="69"/>
        <v>0</v>
      </c>
      <c r="AK59" s="461">
        <f t="shared" si="69"/>
        <v>0</v>
      </c>
      <c r="AL59" s="461">
        <f t="shared" si="69"/>
        <v>0</v>
      </c>
      <c r="AM59" s="462">
        <f t="shared" si="69"/>
        <v>0</v>
      </c>
      <c r="AN59" s="462">
        <f t="shared" si="69"/>
        <v>0</v>
      </c>
      <c r="AO59" s="464">
        <f t="shared" si="69"/>
        <v>0</v>
      </c>
      <c r="AP59" s="461">
        <f t="shared" si="69"/>
        <v>0</v>
      </c>
      <c r="AQ59" s="465">
        <f t="shared" si="69"/>
        <v>0</v>
      </c>
      <c r="AR59" s="415"/>
      <c r="AS59" s="223" t="s">
        <v>225</v>
      </c>
      <c r="AT59" s="223"/>
      <c r="AU59" s="425">
        <f t="shared" si="49"/>
        <v>2028</v>
      </c>
      <c r="AV59" s="229"/>
      <c r="AW59" s="511">
        <f aca="true" t="shared" si="70" ref="AW59:CB59">SUM(AW60:AW63)</f>
        <v>0</v>
      </c>
      <c r="AX59" s="462">
        <f t="shared" si="70"/>
        <v>0</v>
      </c>
      <c r="AY59" s="462">
        <f t="shared" si="70"/>
        <v>0</v>
      </c>
      <c r="AZ59" s="462">
        <f t="shared" si="70"/>
        <v>0</v>
      </c>
      <c r="BA59" s="462">
        <f t="shared" si="70"/>
        <v>0</v>
      </c>
      <c r="BB59" s="462">
        <f t="shared" si="70"/>
        <v>0</v>
      </c>
      <c r="BC59" s="462">
        <f t="shared" si="70"/>
        <v>0</v>
      </c>
      <c r="BD59" s="462">
        <f t="shared" si="70"/>
        <v>0</v>
      </c>
      <c r="BE59" s="461">
        <f t="shared" si="70"/>
        <v>0</v>
      </c>
      <c r="BF59" s="462">
        <f t="shared" si="70"/>
        <v>0</v>
      </c>
      <c r="BG59" s="462">
        <f t="shared" si="70"/>
        <v>0</v>
      </c>
      <c r="BH59" s="462">
        <f t="shared" si="70"/>
        <v>0</v>
      </c>
      <c r="BI59" s="462">
        <f t="shared" si="70"/>
        <v>0</v>
      </c>
      <c r="BJ59" s="462">
        <f t="shared" si="70"/>
        <v>0</v>
      </c>
      <c r="BK59" s="512">
        <f t="shared" si="70"/>
        <v>0</v>
      </c>
      <c r="BL59" s="461">
        <f t="shared" si="70"/>
        <v>0</v>
      </c>
      <c r="BM59" s="459">
        <f t="shared" si="70"/>
        <v>0</v>
      </c>
      <c r="BN59" s="462">
        <f t="shared" si="70"/>
        <v>0</v>
      </c>
      <c r="BO59" s="462">
        <f t="shared" si="70"/>
        <v>0</v>
      </c>
      <c r="BP59" s="462">
        <f t="shared" si="70"/>
        <v>0</v>
      </c>
      <c r="BQ59" s="462">
        <f t="shared" si="70"/>
        <v>0</v>
      </c>
      <c r="BR59" s="462">
        <f t="shared" si="70"/>
        <v>0</v>
      </c>
      <c r="BS59" s="462">
        <f t="shared" si="70"/>
        <v>0</v>
      </c>
      <c r="BT59" s="461">
        <f t="shared" si="70"/>
        <v>616</v>
      </c>
      <c r="BU59" s="462">
        <f t="shared" si="70"/>
        <v>0</v>
      </c>
      <c r="BV59" s="462">
        <f t="shared" si="70"/>
        <v>0</v>
      </c>
      <c r="BW59" s="462">
        <f t="shared" si="70"/>
        <v>0</v>
      </c>
      <c r="BX59" s="462">
        <f t="shared" si="70"/>
        <v>0</v>
      </c>
      <c r="BY59" s="462">
        <f t="shared" si="70"/>
        <v>0</v>
      </c>
      <c r="BZ59" s="462">
        <f t="shared" si="70"/>
        <v>0</v>
      </c>
      <c r="CA59" s="462">
        <f t="shared" si="70"/>
        <v>616</v>
      </c>
      <c r="CB59" s="461">
        <f t="shared" si="70"/>
        <v>0</v>
      </c>
      <c r="CC59" s="462">
        <f aca="true" t="shared" si="71" ref="CC59:DA59">SUM(CC60:CC63)</f>
        <v>0</v>
      </c>
      <c r="CD59" s="462">
        <f t="shared" si="71"/>
        <v>0</v>
      </c>
      <c r="CE59" s="462">
        <f t="shared" si="71"/>
        <v>0</v>
      </c>
      <c r="CF59" s="462">
        <f t="shared" si="71"/>
        <v>0</v>
      </c>
      <c r="CG59" s="462">
        <f t="shared" si="71"/>
        <v>0</v>
      </c>
      <c r="CH59" s="461">
        <f t="shared" si="71"/>
        <v>0</v>
      </c>
      <c r="CI59" s="462">
        <f t="shared" si="71"/>
        <v>0</v>
      </c>
      <c r="CJ59" s="462">
        <f t="shared" si="71"/>
        <v>0</v>
      </c>
      <c r="CK59" s="461">
        <f t="shared" si="71"/>
        <v>0</v>
      </c>
      <c r="CL59" s="461">
        <f t="shared" si="71"/>
        <v>0</v>
      </c>
      <c r="CM59" s="461">
        <f t="shared" si="71"/>
        <v>0</v>
      </c>
      <c r="CN59" s="461">
        <f t="shared" si="71"/>
        <v>0</v>
      </c>
      <c r="CO59" s="461">
        <f t="shared" si="71"/>
        <v>0</v>
      </c>
      <c r="CP59" s="461">
        <f t="shared" si="71"/>
        <v>1412</v>
      </c>
      <c r="CQ59" s="461">
        <f t="shared" si="71"/>
        <v>180</v>
      </c>
      <c r="CR59" s="461">
        <f t="shared" si="71"/>
        <v>1232</v>
      </c>
      <c r="CS59" s="461">
        <f t="shared" si="71"/>
        <v>0</v>
      </c>
      <c r="CT59" s="461">
        <f t="shared" si="71"/>
        <v>0</v>
      </c>
      <c r="CU59" s="461">
        <f t="shared" si="71"/>
        <v>0</v>
      </c>
      <c r="CV59" s="461">
        <f t="shared" si="71"/>
        <v>0</v>
      </c>
      <c r="CW59" s="462">
        <f t="shared" si="71"/>
        <v>0</v>
      </c>
      <c r="CX59" s="462">
        <f t="shared" si="71"/>
        <v>0</v>
      </c>
      <c r="CY59" s="462">
        <f t="shared" si="71"/>
        <v>0</v>
      </c>
      <c r="CZ59" s="462">
        <f t="shared" si="71"/>
        <v>0</v>
      </c>
      <c r="DA59" s="513">
        <f t="shared" si="71"/>
        <v>0</v>
      </c>
    </row>
    <row r="60" spans="1:105" ht="12" customHeight="1" thickBot="1" thickTop="1">
      <c r="A60" s="88"/>
      <c r="B60" s="21" t="s">
        <v>226</v>
      </c>
      <c r="C60" s="426">
        <f t="shared" si="48"/>
        <v>18385</v>
      </c>
      <c r="D60" s="235"/>
      <c r="E60" s="451">
        <f>SUM(F60:K60)</f>
        <v>17932</v>
      </c>
      <c r="F60" s="452">
        <f>příjmy!B7</f>
        <v>4200</v>
      </c>
      <c r="G60" s="452">
        <f>příjmy!B8</f>
        <v>1000</v>
      </c>
      <c r="H60" s="452">
        <f>příjmy!B9</f>
        <v>4000</v>
      </c>
      <c r="I60" s="452">
        <f>příjmy!B10</f>
        <v>1232</v>
      </c>
      <c r="J60" s="452">
        <f>příjmy!B11</f>
        <v>6500</v>
      </c>
      <c r="K60" s="452">
        <f>příjmy!B12</f>
        <v>1000</v>
      </c>
      <c r="L60" s="453">
        <f>SUM(M60:V60)</f>
        <v>413</v>
      </c>
      <c r="M60" s="452">
        <f>příjmy!B22</f>
        <v>0</v>
      </c>
      <c r="N60" s="452"/>
      <c r="O60" s="452">
        <f>příjmy!B26</f>
        <v>0</v>
      </c>
      <c r="P60" s="452"/>
      <c r="Q60" s="452">
        <f>příjmy!B28</f>
        <v>40</v>
      </c>
      <c r="R60" s="452">
        <f>příjmy!B29</f>
        <v>25</v>
      </c>
      <c r="S60" s="452">
        <f>příjmy!B30</f>
        <v>35</v>
      </c>
      <c r="T60" s="454">
        <f>příjmy!B33</f>
        <v>3</v>
      </c>
      <c r="U60" s="452">
        <f>příjmy!B34</f>
        <v>10</v>
      </c>
      <c r="V60" s="452">
        <f>příjmy!B24</f>
        <v>300</v>
      </c>
      <c r="W60" s="453">
        <f>SUM(X60:AI60)</f>
        <v>40</v>
      </c>
      <c r="X60" s="452"/>
      <c r="Y60" s="452"/>
      <c r="Z60" s="452"/>
      <c r="AA60" s="452"/>
      <c r="AB60" s="452"/>
      <c r="AC60" s="452"/>
      <c r="AD60" s="452"/>
      <c r="AE60" s="452">
        <f>příjmy!B83</f>
        <v>40</v>
      </c>
      <c r="AF60" s="452"/>
      <c r="AG60" s="452"/>
      <c r="AH60" s="452"/>
      <c r="AI60" s="452"/>
      <c r="AJ60" s="455"/>
      <c r="AK60" s="456"/>
      <c r="AL60" s="453">
        <f>SUM(AM60:AO60)</f>
        <v>0</v>
      </c>
      <c r="AM60" s="452"/>
      <c r="AN60" s="452"/>
      <c r="AO60" s="457"/>
      <c r="AP60" s="456"/>
      <c r="AQ60" s="458"/>
      <c r="AR60" s="416"/>
      <c r="AS60" s="21"/>
      <c r="AT60" s="21" t="s">
        <v>226</v>
      </c>
      <c r="AU60" s="426">
        <f t="shared" si="49"/>
        <v>1412</v>
      </c>
      <c r="AV60" s="21"/>
      <c r="AW60" s="504">
        <f>SUM(AX60:BD60)</f>
        <v>0</v>
      </c>
      <c r="AX60" s="452"/>
      <c r="AY60" s="452"/>
      <c r="AZ60" s="452"/>
      <c r="BA60" s="452"/>
      <c r="BB60" s="452"/>
      <c r="BC60" s="452"/>
      <c r="BD60" s="452"/>
      <c r="BE60" s="505">
        <f>SUM(BF60:BK60)</f>
        <v>0</v>
      </c>
      <c r="BF60" s="452"/>
      <c r="BG60" s="452"/>
      <c r="BH60" s="452"/>
      <c r="BI60" s="452"/>
      <c r="BJ60" s="452"/>
      <c r="BK60" s="467"/>
      <c r="BL60" s="456"/>
      <c r="BM60" s="506">
        <f>SUM(BN60:BS60)</f>
        <v>0</v>
      </c>
      <c r="BN60" s="452"/>
      <c r="BO60" s="452"/>
      <c r="BP60" s="452"/>
      <c r="BQ60" s="452"/>
      <c r="BR60" s="452"/>
      <c r="BS60" s="452"/>
      <c r="BT60" s="505">
        <f>SUM(BU60:CA60)</f>
        <v>0</v>
      </c>
      <c r="BU60" s="452"/>
      <c r="BV60" s="452"/>
      <c r="BW60" s="452"/>
      <c r="BX60" s="452"/>
      <c r="BY60" s="452"/>
      <c r="BZ60" s="452"/>
      <c r="CA60" s="452"/>
      <c r="CB60" s="505">
        <f>SUM(CC60:CG60)</f>
        <v>0</v>
      </c>
      <c r="CC60" s="452"/>
      <c r="CD60" s="452"/>
      <c r="CE60" s="452"/>
      <c r="CF60" s="452"/>
      <c r="CG60" s="452"/>
      <c r="CH60" s="505">
        <f>SUM(CI60:CJ60)</f>
        <v>0</v>
      </c>
      <c r="CI60" s="452"/>
      <c r="CJ60" s="452"/>
      <c r="CK60" s="456">
        <f>SUM(CL60:CM60)</f>
        <v>0</v>
      </c>
      <c r="CL60" s="507"/>
      <c r="CM60" s="508"/>
      <c r="CN60" s="456"/>
      <c r="CO60" s="456"/>
      <c r="CP60" s="456">
        <f>SUM(CQ60:CR60)</f>
        <v>1412</v>
      </c>
      <c r="CQ60" s="507">
        <f>výdaje!B458</f>
        <v>180</v>
      </c>
      <c r="CR60" s="508">
        <f>výdaje!B447</f>
        <v>1232</v>
      </c>
      <c r="CS60" s="456"/>
      <c r="CT60" s="456"/>
      <c r="CU60" s="456"/>
      <c r="CV60" s="505">
        <f>CW60+CX60</f>
        <v>0</v>
      </c>
      <c r="CW60" s="452"/>
      <c r="CX60" s="452"/>
      <c r="CY60" s="509"/>
      <c r="CZ60" s="509"/>
      <c r="DA60" s="510"/>
    </row>
    <row r="61" spans="1:105" ht="12" customHeight="1" thickBot="1" thickTop="1">
      <c r="A61" s="88"/>
      <c r="B61" s="21" t="s">
        <v>227</v>
      </c>
      <c r="C61" s="426">
        <f t="shared" si="48"/>
        <v>0</v>
      </c>
      <c r="D61" s="235"/>
      <c r="E61" s="451">
        <f>SUM(F61:K61)</f>
        <v>0</v>
      </c>
      <c r="F61" s="452"/>
      <c r="G61" s="452"/>
      <c r="H61" s="452"/>
      <c r="I61" s="452"/>
      <c r="J61" s="452"/>
      <c r="K61" s="452"/>
      <c r="L61" s="453">
        <f>SUM(M61:V61)</f>
        <v>0</v>
      </c>
      <c r="M61" s="452">
        <f>příjmy!B23</f>
        <v>0</v>
      </c>
      <c r="N61" s="452"/>
      <c r="O61" s="452"/>
      <c r="P61" s="452"/>
      <c r="Q61" s="452"/>
      <c r="R61" s="452"/>
      <c r="S61" s="452"/>
      <c r="T61" s="454"/>
      <c r="U61" s="452"/>
      <c r="V61" s="452"/>
      <c r="W61" s="453">
        <f>SUM(X61:AI61)</f>
        <v>0</v>
      </c>
      <c r="X61" s="452"/>
      <c r="Y61" s="452"/>
      <c r="Z61" s="452"/>
      <c r="AA61" s="452"/>
      <c r="AB61" s="452"/>
      <c r="AC61" s="452"/>
      <c r="AD61" s="452"/>
      <c r="AE61" s="452"/>
      <c r="AF61" s="452"/>
      <c r="AG61" s="452"/>
      <c r="AH61" s="452"/>
      <c r="AI61" s="452"/>
      <c r="AJ61" s="455"/>
      <c r="AK61" s="456"/>
      <c r="AL61" s="453">
        <f>SUM(AM61:AO61)</f>
        <v>0</v>
      </c>
      <c r="AM61" s="452">
        <f>příjmy!B128</f>
        <v>0</v>
      </c>
      <c r="AN61" s="452">
        <f>příjmy!B129</f>
        <v>0</v>
      </c>
      <c r="AO61" s="457"/>
      <c r="AP61" s="456"/>
      <c r="AQ61" s="458"/>
      <c r="AR61" s="416"/>
      <c r="AS61" s="21"/>
      <c r="AT61" s="21" t="s">
        <v>227</v>
      </c>
      <c r="AU61" s="426">
        <f t="shared" si="49"/>
        <v>0</v>
      </c>
      <c r="AV61" s="21"/>
      <c r="AW61" s="504">
        <f>SUM(AX61:BD61)</f>
        <v>0</v>
      </c>
      <c r="AX61" s="452"/>
      <c r="AY61" s="452"/>
      <c r="AZ61" s="452"/>
      <c r="BA61" s="452"/>
      <c r="BB61" s="452"/>
      <c r="BC61" s="452"/>
      <c r="BD61" s="452"/>
      <c r="BE61" s="505">
        <f>SUM(BF61:BK61)</f>
        <v>0</v>
      </c>
      <c r="BF61" s="452"/>
      <c r="BG61" s="452"/>
      <c r="BH61" s="452"/>
      <c r="BI61" s="452"/>
      <c r="BJ61" s="452"/>
      <c r="BK61" s="467"/>
      <c r="BL61" s="456"/>
      <c r="BM61" s="506">
        <f>SUM(BN61:BS61)</f>
        <v>0</v>
      </c>
      <c r="BN61" s="452"/>
      <c r="BO61" s="452"/>
      <c r="BP61" s="452"/>
      <c r="BQ61" s="452"/>
      <c r="BR61" s="452"/>
      <c r="BS61" s="452"/>
      <c r="BT61" s="505">
        <f>SUM(BU61:CA61)</f>
        <v>0</v>
      </c>
      <c r="BU61" s="452"/>
      <c r="BV61" s="452"/>
      <c r="BW61" s="452"/>
      <c r="BX61" s="452"/>
      <c r="BY61" s="452"/>
      <c r="BZ61" s="452"/>
      <c r="CA61" s="452"/>
      <c r="CB61" s="505">
        <f>SUM(CC61:CG61)</f>
        <v>0</v>
      </c>
      <c r="CC61" s="452"/>
      <c r="CD61" s="452"/>
      <c r="CE61" s="452"/>
      <c r="CF61" s="452"/>
      <c r="CG61" s="452"/>
      <c r="CH61" s="505">
        <f>SUM(CI61:CJ61)</f>
        <v>0</v>
      </c>
      <c r="CI61" s="452"/>
      <c r="CJ61" s="452"/>
      <c r="CK61" s="456">
        <f>SUM(CL61:CM61)</f>
        <v>0</v>
      </c>
      <c r="CL61" s="466"/>
      <c r="CM61" s="467"/>
      <c r="CN61" s="456"/>
      <c r="CO61" s="456"/>
      <c r="CP61" s="456">
        <f>SUM(CQ61:CR61)</f>
        <v>0</v>
      </c>
      <c r="CQ61" s="466"/>
      <c r="CR61" s="467"/>
      <c r="CS61" s="456"/>
      <c r="CT61" s="456"/>
      <c r="CU61" s="456"/>
      <c r="CV61" s="505">
        <f>CW61+CX61</f>
        <v>0</v>
      </c>
      <c r="CW61" s="452"/>
      <c r="CX61" s="452"/>
      <c r="CY61" s="509"/>
      <c r="CZ61" s="509"/>
      <c r="DA61" s="510"/>
    </row>
    <row r="62" spans="1:105" ht="9.75" customHeight="1" thickBot="1" thickTop="1">
      <c r="A62" s="88"/>
      <c r="B62" s="21" t="s">
        <v>228</v>
      </c>
      <c r="C62" s="426">
        <f t="shared" si="48"/>
        <v>0</v>
      </c>
      <c r="D62" s="235"/>
      <c r="E62" s="236">
        <f>SUM(F62:K62)</f>
        <v>0</v>
      </c>
      <c r="F62" s="231"/>
      <c r="G62" s="231"/>
      <c r="H62" s="231"/>
      <c r="I62" s="231"/>
      <c r="J62" s="231"/>
      <c r="K62" s="231"/>
      <c r="L62" s="237">
        <f>SUM(M62:V62)</f>
        <v>0</v>
      </c>
      <c r="M62" s="231"/>
      <c r="N62" s="231"/>
      <c r="O62" s="231"/>
      <c r="P62" s="231"/>
      <c r="Q62" s="231"/>
      <c r="R62" s="231"/>
      <c r="S62" s="231"/>
      <c r="T62" s="240"/>
      <c r="U62" s="231"/>
      <c r="V62" s="231"/>
      <c r="W62" s="237">
        <f>SUM(X62:AI62)</f>
        <v>0</v>
      </c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8"/>
      <c r="AK62" s="230"/>
      <c r="AL62" s="237">
        <f>SUM(AM62:AO62)</f>
        <v>0</v>
      </c>
      <c r="AM62" s="231"/>
      <c r="AN62" s="231"/>
      <c r="AO62" s="241"/>
      <c r="AP62" s="230"/>
      <c r="AQ62" s="239"/>
      <c r="AR62" s="416"/>
      <c r="AS62" s="21"/>
      <c r="AT62" s="21" t="s">
        <v>228</v>
      </c>
      <c r="AU62" s="426">
        <f t="shared" si="49"/>
        <v>0</v>
      </c>
      <c r="AV62" s="21"/>
      <c r="AW62" s="504">
        <f>SUM(AX62:BD62)</f>
        <v>0</v>
      </c>
      <c r="AX62" s="471"/>
      <c r="AY62" s="471"/>
      <c r="AZ62" s="471"/>
      <c r="BA62" s="471"/>
      <c r="BB62" s="471"/>
      <c r="BC62" s="471"/>
      <c r="BD62" s="471"/>
      <c r="BE62" s="520">
        <f>SUM(BF62:BK62)</f>
        <v>0</v>
      </c>
      <c r="BF62" s="471"/>
      <c r="BG62" s="471"/>
      <c r="BH62" s="471"/>
      <c r="BI62" s="471"/>
      <c r="BJ62" s="471"/>
      <c r="BK62" s="518"/>
      <c r="BL62" s="521"/>
      <c r="BM62" s="522">
        <f>SUM(BN62:BS62)</f>
        <v>0</v>
      </c>
      <c r="BN62" s="471"/>
      <c r="BO62" s="471"/>
      <c r="BP62" s="471"/>
      <c r="BQ62" s="471"/>
      <c r="BR62" s="471"/>
      <c r="BS62" s="471"/>
      <c r="BT62" s="520">
        <f>SUM(BU62:CA62)</f>
        <v>0</v>
      </c>
      <c r="BU62" s="471"/>
      <c r="BV62" s="471"/>
      <c r="BW62" s="471"/>
      <c r="BX62" s="471"/>
      <c r="BY62" s="471"/>
      <c r="BZ62" s="471"/>
      <c r="CA62" s="471"/>
      <c r="CB62" s="520">
        <f>SUM(CC62:CG62)</f>
        <v>0</v>
      </c>
      <c r="CC62" s="471"/>
      <c r="CD62" s="471"/>
      <c r="CE62" s="471"/>
      <c r="CF62" s="471"/>
      <c r="CG62" s="471"/>
      <c r="CH62" s="520">
        <f>SUM(CI62:CJ62)</f>
        <v>0</v>
      </c>
      <c r="CI62" s="471"/>
      <c r="CJ62" s="471"/>
      <c r="CK62" s="521">
        <f>SUM(CL62:CM62)</f>
        <v>0</v>
      </c>
      <c r="CL62" s="466"/>
      <c r="CM62" s="467"/>
      <c r="CN62" s="521"/>
      <c r="CO62" s="521"/>
      <c r="CP62" s="521">
        <f>SUM(CQ62:CR62)</f>
        <v>0</v>
      </c>
      <c r="CQ62" s="466"/>
      <c r="CR62" s="467"/>
      <c r="CS62" s="521"/>
      <c r="CT62" s="521"/>
      <c r="CU62" s="521"/>
      <c r="CV62" s="520">
        <f>CW62+CX62</f>
        <v>0</v>
      </c>
      <c r="CW62" s="471"/>
      <c r="CX62" s="471"/>
      <c r="CY62" s="509"/>
      <c r="CZ62" s="509"/>
      <c r="DA62" s="523"/>
    </row>
    <row r="63" spans="1:105" ht="11.25" customHeight="1" thickBot="1" thickTop="1">
      <c r="A63" s="89"/>
      <c r="B63" s="224" t="s">
        <v>229</v>
      </c>
      <c r="C63" s="426">
        <f t="shared" si="48"/>
        <v>0</v>
      </c>
      <c r="D63" s="235"/>
      <c r="E63" s="236">
        <f>SUM(F63:K63)</f>
        <v>0</v>
      </c>
      <c r="F63" s="232"/>
      <c r="G63" s="232"/>
      <c r="H63" s="232"/>
      <c r="I63" s="232"/>
      <c r="J63" s="232"/>
      <c r="K63" s="232"/>
      <c r="L63" s="237">
        <f>SUM(M63:V63)</f>
        <v>0</v>
      </c>
      <c r="M63" s="232"/>
      <c r="N63" s="232"/>
      <c r="O63" s="232"/>
      <c r="P63" s="232"/>
      <c r="Q63" s="232"/>
      <c r="R63" s="232"/>
      <c r="S63" s="232"/>
      <c r="T63" s="242"/>
      <c r="U63" s="232"/>
      <c r="V63" s="232"/>
      <c r="W63" s="243">
        <f>SUM(X63:AI63)</f>
        <v>0</v>
      </c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>
        <f>příjmy!B106</f>
        <v>0</v>
      </c>
      <c r="AI63" s="232"/>
      <c r="AJ63" s="244"/>
      <c r="AK63" s="233">
        <f>příjmy!B123+příjmy!B122</f>
        <v>0</v>
      </c>
      <c r="AL63" s="243">
        <f>SUM(AM63:AO63)</f>
        <v>0</v>
      </c>
      <c r="AM63" s="232"/>
      <c r="AN63" s="232"/>
      <c r="AO63" s="245"/>
      <c r="AP63" s="233"/>
      <c r="AQ63" s="246"/>
      <c r="AR63" s="416"/>
      <c r="AS63" s="224"/>
      <c r="AT63" s="224" t="s">
        <v>229</v>
      </c>
      <c r="AU63" s="426">
        <f t="shared" si="49"/>
        <v>616</v>
      </c>
      <c r="AV63" s="21"/>
      <c r="AW63" s="504">
        <f>SUM(AX63:BD63)</f>
        <v>0</v>
      </c>
      <c r="AX63" s="524"/>
      <c r="AY63" s="524"/>
      <c r="AZ63" s="524"/>
      <c r="BA63" s="524"/>
      <c r="BB63" s="524"/>
      <c r="BC63" s="524"/>
      <c r="BD63" s="524"/>
      <c r="BE63" s="525">
        <f>SUM(BF63:BK63)</f>
        <v>0</v>
      </c>
      <c r="BF63" s="524"/>
      <c r="BG63" s="524"/>
      <c r="BH63" s="524"/>
      <c r="BI63" s="524"/>
      <c r="BJ63" s="524"/>
      <c r="BK63" s="526"/>
      <c r="BL63" s="527"/>
      <c r="BM63" s="528">
        <f>SUM(BN63:BS63)</f>
        <v>0</v>
      </c>
      <c r="BN63" s="524"/>
      <c r="BO63" s="524"/>
      <c r="BP63" s="524"/>
      <c r="BQ63" s="524"/>
      <c r="BR63" s="524"/>
      <c r="BS63" s="524"/>
      <c r="BT63" s="525">
        <f>SUM(BU63:CA63)</f>
        <v>616</v>
      </c>
      <c r="BU63" s="524"/>
      <c r="BV63" s="524"/>
      <c r="BW63" s="524"/>
      <c r="BX63" s="524"/>
      <c r="BY63" s="524"/>
      <c r="BZ63" s="524"/>
      <c r="CA63" s="524">
        <f>výdaje!B345</f>
        <v>616</v>
      </c>
      <c r="CB63" s="525">
        <f>SUM(CC63:CG63)</f>
        <v>0</v>
      </c>
      <c r="CC63" s="524"/>
      <c r="CD63" s="524"/>
      <c r="CE63" s="524"/>
      <c r="CF63" s="524"/>
      <c r="CG63" s="524"/>
      <c r="CH63" s="525">
        <f>SUM(CI63:CJ63)</f>
        <v>0</v>
      </c>
      <c r="CI63" s="524"/>
      <c r="CJ63" s="524"/>
      <c r="CK63" s="527">
        <f>SUM(CL63:CM63)</f>
        <v>0</v>
      </c>
      <c r="CL63" s="529"/>
      <c r="CM63" s="526"/>
      <c r="CN63" s="527"/>
      <c r="CO63" s="527"/>
      <c r="CP63" s="527">
        <f>SUM(CQ63:CR63)</f>
        <v>0</v>
      </c>
      <c r="CQ63" s="529"/>
      <c r="CR63" s="526"/>
      <c r="CS63" s="527"/>
      <c r="CT63" s="527">
        <f>výdaje!B497</f>
        <v>0</v>
      </c>
      <c r="CU63" s="527"/>
      <c r="CV63" s="525">
        <f>CW63+CX63</f>
        <v>0</v>
      </c>
      <c r="CW63" s="524"/>
      <c r="CX63" s="524"/>
      <c r="CY63" s="530">
        <f>výdaje!B542+výdaje!B543</f>
        <v>0</v>
      </c>
      <c r="CZ63" s="530"/>
      <c r="DA63" s="531"/>
    </row>
    <row r="64" spans="3:105" ht="12.75">
      <c r="C64" s="427"/>
      <c r="AU64" s="481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</row>
    <row r="65" ht="12.75">
      <c r="C65" s="427"/>
    </row>
  </sheetData>
  <printOptions/>
  <pageMargins left="0.31496062874794006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2" sqref="A2:A3"/>
    </sheetView>
  </sheetViews>
  <sheetFormatPr defaultColWidth="9.140625" defaultRowHeight="12.75"/>
  <cols>
    <col min="1" max="1" width="70.7109375" style="0" customWidth="1"/>
    <col min="2" max="2" width="14.7109375" style="0" customWidth="1"/>
  </cols>
  <sheetData>
    <row r="1" spans="1:2" ht="10.5" customHeight="1">
      <c r="A1" s="285"/>
      <c r="B1" s="261" t="s">
        <v>230</v>
      </c>
    </row>
    <row r="2" spans="1:2" ht="24.75" customHeight="1">
      <c r="A2" s="571" t="s">
        <v>855</v>
      </c>
      <c r="B2" s="395"/>
    </row>
    <row r="3" spans="1:2" ht="24.75" customHeight="1">
      <c r="A3" s="571" t="s">
        <v>856</v>
      </c>
      <c r="B3" s="395" t="s">
        <v>231</v>
      </c>
    </row>
    <row r="4" spans="1:3" ht="15.75" customHeight="1">
      <c r="A4" s="536" t="s">
        <v>232</v>
      </c>
      <c r="B4" s="537">
        <f>SUM(B6,B14)</f>
        <v>48620</v>
      </c>
      <c r="C4" s="10"/>
    </row>
    <row r="5" spans="1:3" ht="1.5" customHeight="1">
      <c r="A5" s="396"/>
      <c r="B5" s="532"/>
      <c r="C5" s="10"/>
    </row>
    <row r="6" spans="1:3" ht="15.75" customHeight="1">
      <c r="A6" s="534" t="s">
        <v>233</v>
      </c>
      <c r="B6" s="535">
        <f>SUM(B7:B13)</f>
        <v>47985</v>
      </c>
      <c r="C6" s="10"/>
    </row>
    <row r="7" spans="1:3" ht="19.5" customHeight="1">
      <c r="A7" s="563" t="s">
        <v>234</v>
      </c>
      <c r="B7" s="564">
        <f>položky!W5-položky!AD5-položky!AC5-akce!B15</f>
        <v>11784</v>
      </c>
      <c r="C7" s="10"/>
    </row>
    <row r="8" spans="1:3" ht="19.5" customHeight="1">
      <c r="A8" s="565" t="s">
        <v>235</v>
      </c>
      <c r="B8" s="566">
        <f>položky!E5</f>
        <v>17932</v>
      </c>
      <c r="C8" s="10"/>
    </row>
    <row r="9" spans="1:3" ht="19.5" customHeight="1">
      <c r="A9" s="565" t="s">
        <v>236</v>
      </c>
      <c r="B9" s="566">
        <f>příjmy!B140+příjmy!B146+příjmy!B151+příjmy!B152+příjmy!B116</f>
        <v>918</v>
      </c>
      <c r="C9" s="10"/>
    </row>
    <row r="10" spans="1:3" ht="19.5" customHeight="1">
      <c r="A10" s="565" t="s">
        <v>237</v>
      </c>
      <c r="B10" s="566">
        <f>položky!AJ56</f>
        <v>2569</v>
      </c>
      <c r="C10" s="10"/>
    </row>
    <row r="11" spans="1:3" ht="19.5" customHeight="1">
      <c r="A11" s="567" t="s">
        <v>238</v>
      </c>
      <c r="B11" s="566">
        <f>položky!AQ16</f>
        <v>12484</v>
      </c>
      <c r="C11" s="10"/>
    </row>
    <row r="12" spans="1:3" ht="19.5" customHeight="1">
      <c r="A12" s="565" t="s">
        <v>239</v>
      </c>
      <c r="B12" s="566">
        <f>položky!L5</f>
        <v>2266</v>
      </c>
      <c r="C12" s="10"/>
    </row>
    <row r="13" spans="1:3" ht="19.5" customHeight="1" thickBot="1">
      <c r="A13" s="565" t="s">
        <v>240</v>
      </c>
      <c r="B13" s="566">
        <f>příjmy!B77+příjmy!B79</f>
        <v>32</v>
      </c>
      <c r="C13" s="10"/>
    </row>
    <row r="14" spans="1:3" ht="15.75" customHeight="1" thickBot="1">
      <c r="A14" s="534" t="s">
        <v>243</v>
      </c>
      <c r="B14" s="535">
        <f>SUM(B15)</f>
        <v>635</v>
      </c>
      <c r="C14" s="10"/>
    </row>
    <row r="15" spans="1:3" ht="19.5" customHeight="1">
      <c r="A15" s="568" t="s">
        <v>854</v>
      </c>
      <c r="B15" s="569">
        <v>635</v>
      </c>
      <c r="C15" s="10"/>
    </row>
    <row r="16" ht="24.75" customHeight="1">
      <c r="B16" s="533"/>
    </row>
    <row r="17" spans="1:3" ht="15.75" customHeight="1">
      <c r="A17" s="536" t="s">
        <v>244</v>
      </c>
      <c r="B17" s="537">
        <f>SUM(B19,B40)</f>
        <v>48620</v>
      </c>
      <c r="C17" s="10"/>
    </row>
    <row r="18" spans="1:3" ht="1.5" customHeight="1">
      <c r="A18" s="396"/>
      <c r="B18" s="532"/>
      <c r="C18" s="10"/>
    </row>
    <row r="19" spans="1:3" ht="15.75" customHeight="1">
      <c r="A19" s="534" t="s">
        <v>245</v>
      </c>
      <c r="B19" s="535">
        <f>SUM(B20:B39)</f>
        <v>47985</v>
      </c>
      <c r="C19" s="10"/>
    </row>
    <row r="20" spans="1:3" ht="19.5" customHeight="1">
      <c r="A20" s="563" t="s">
        <v>246</v>
      </c>
      <c r="B20" s="564">
        <f>položky!CZ5</f>
        <v>0</v>
      </c>
      <c r="C20" s="10"/>
    </row>
    <row r="21" spans="1:3" ht="19.5" customHeight="1">
      <c r="A21" s="565" t="s">
        <v>247</v>
      </c>
      <c r="B21" s="566">
        <f>položky!AX5+položky!AY5+položky!AZ5</f>
        <v>9764</v>
      </c>
      <c r="C21" s="10"/>
    </row>
    <row r="22" spans="1:3" ht="19.5" customHeight="1">
      <c r="A22" s="565" t="s">
        <v>248</v>
      </c>
      <c r="B22" s="566">
        <f>položky!BA5+položky!BB5+položky!BC5+položky!BD5</f>
        <v>3469</v>
      </c>
      <c r="C22" s="10"/>
    </row>
    <row r="23" spans="1:3" ht="19.5" customHeight="1">
      <c r="A23" s="565" t="s">
        <v>249</v>
      </c>
      <c r="B23" s="566">
        <f>položky!BE5</f>
        <v>2850</v>
      </c>
      <c r="C23" s="10"/>
    </row>
    <row r="24" spans="1:3" ht="19.5" customHeight="1">
      <c r="A24" s="565" t="s">
        <v>250</v>
      </c>
      <c r="B24" s="566">
        <f>položky!BM5</f>
        <v>6134</v>
      </c>
      <c r="C24" s="10"/>
    </row>
    <row r="25" spans="1:3" ht="19.5" customHeight="1">
      <c r="A25" s="565" t="s">
        <v>251</v>
      </c>
      <c r="B25" s="566">
        <f>položky!BT5-B39</f>
        <v>4953</v>
      </c>
      <c r="C25" s="10"/>
    </row>
    <row r="26" spans="1:3" ht="19.5" customHeight="1">
      <c r="A26" s="565" t="s">
        <v>252</v>
      </c>
      <c r="B26" s="566">
        <f>položky!CB5</f>
        <v>721</v>
      </c>
      <c r="C26" s="10"/>
    </row>
    <row r="27" spans="1:3" ht="19.5" customHeight="1">
      <c r="A27" s="565" t="s">
        <v>253</v>
      </c>
      <c r="B27" s="566">
        <f>položky!CK5</f>
        <v>173</v>
      </c>
      <c r="C27" s="10"/>
    </row>
    <row r="28" spans="1:3" ht="19.5" customHeight="1">
      <c r="A28" s="565" t="s">
        <v>254</v>
      </c>
      <c r="B28" s="566">
        <f>položky!CP5</f>
        <v>1527</v>
      </c>
      <c r="C28" s="10"/>
    </row>
    <row r="29" spans="1:3" ht="19.5" customHeight="1">
      <c r="A29" s="565" t="s">
        <v>255</v>
      </c>
      <c r="B29" s="566">
        <f>položky!CO5</f>
        <v>210</v>
      </c>
      <c r="C29" s="10"/>
    </row>
    <row r="30" spans="1:3" ht="19.5" customHeight="1">
      <c r="A30" s="565" t="s">
        <v>256</v>
      </c>
      <c r="B30" s="566">
        <f>položky!CS39</f>
        <v>50</v>
      </c>
      <c r="C30" s="10"/>
    </row>
    <row r="31" spans="1:3" ht="19.5" customHeight="1">
      <c r="A31" s="565" t="s">
        <v>257</v>
      </c>
      <c r="B31" s="566">
        <f>položky!CS40</f>
        <v>0</v>
      </c>
      <c r="C31" s="10"/>
    </row>
    <row r="32" spans="1:3" ht="19.5" customHeight="1">
      <c r="A32" s="565" t="s">
        <v>258</v>
      </c>
      <c r="B32" s="566">
        <f>položky!CN5</f>
        <v>215</v>
      </c>
      <c r="C32" s="10"/>
    </row>
    <row r="33" spans="1:3" ht="19.5" customHeight="1">
      <c r="A33" s="565" t="s">
        <v>259</v>
      </c>
      <c r="B33" s="566">
        <f>položky!CU5</f>
        <v>540</v>
      </c>
      <c r="C33" s="10"/>
    </row>
    <row r="34" spans="1:3" ht="19.5" customHeight="1">
      <c r="A34" s="565" t="s">
        <v>260</v>
      </c>
      <c r="B34" s="566">
        <f>položky!CT5-B35-B36-B37</f>
        <v>120</v>
      </c>
      <c r="C34" s="10"/>
    </row>
    <row r="35" spans="1:3" ht="19.5" customHeight="1">
      <c r="A35" s="567" t="s">
        <v>261</v>
      </c>
      <c r="B35" s="566">
        <f>výdaje!B482</f>
        <v>3076</v>
      </c>
      <c r="C35" s="10"/>
    </row>
    <row r="36" spans="1:3" ht="19.5" customHeight="1">
      <c r="A36" s="567" t="s">
        <v>262</v>
      </c>
      <c r="B36" s="566">
        <f>položky!CT15</f>
        <v>483</v>
      </c>
      <c r="C36" s="10"/>
    </row>
    <row r="37" spans="1:3" ht="19.5" customHeight="1">
      <c r="A37" s="567" t="s">
        <v>263</v>
      </c>
      <c r="B37" s="566">
        <f>výdaje!B484</f>
        <v>12484</v>
      </c>
      <c r="C37" s="10"/>
    </row>
    <row r="38" spans="1:3" ht="19.5" customHeight="1">
      <c r="A38" s="565" t="s">
        <v>264</v>
      </c>
      <c r="B38" s="566">
        <f>položky!BL5</f>
        <v>600</v>
      </c>
      <c r="C38" s="10"/>
    </row>
    <row r="39" spans="1:3" ht="19.5" customHeight="1">
      <c r="A39" s="565" t="s">
        <v>265</v>
      </c>
      <c r="B39" s="566">
        <f>výdaje!B345</f>
        <v>616</v>
      </c>
      <c r="C39" s="10"/>
    </row>
    <row r="40" spans="1:3" ht="15.75" customHeight="1" thickBot="1">
      <c r="A40" s="534" t="s">
        <v>90</v>
      </c>
      <c r="B40" s="535">
        <f>SUM(B41)</f>
        <v>635</v>
      </c>
      <c r="C40" s="10"/>
    </row>
    <row r="41" spans="1:3" ht="19.5" customHeight="1" thickBot="1">
      <c r="A41" s="568" t="s">
        <v>266</v>
      </c>
      <c r="B41" s="570">
        <f>položky!DA5</f>
        <v>635</v>
      </c>
      <c r="C41" s="10"/>
    </row>
    <row r="42" spans="1:2" ht="9.75" customHeight="1">
      <c r="A42" s="383"/>
      <c r="B42" s="384"/>
    </row>
    <row r="43" ht="12.75">
      <c r="A43" s="361"/>
    </row>
    <row r="44" ht="12.75">
      <c r="A44" s="361"/>
    </row>
    <row r="47" ht="12.75">
      <c r="A47" s="361">
        <f>B6-B19</f>
        <v>0</v>
      </c>
    </row>
    <row r="48" ht="12.75">
      <c r="A48" s="361">
        <f>B15-B41</f>
        <v>0</v>
      </c>
    </row>
  </sheetData>
  <printOptions/>
  <pageMargins left="1.1811023622047245" right="0.1968503937007874" top="1.3779527559055118" bottom="1.377952755905511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8"/>
  <sheetViews>
    <sheetView workbookViewId="0" topLeftCell="A1">
      <selection activeCell="E13" sqref="E13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17.7109375" style="0" customWidth="1"/>
    <col min="9" max="9" width="1.7109375" style="0" customWidth="1"/>
    <col min="10" max="10" width="30.7109375" style="0" customWidth="1"/>
    <col min="11" max="11" width="1.7109375" style="0" customWidth="1"/>
    <col min="12" max="12" width="15.7109375" style="0" customWidth="1"/>
    <col min="13" max="13" width="1.7109375" style="0" customWidth="1"/>
    <col min="14" max="14" width="15.7109375" style="0" customWidth="1"/>
    <col min="15" max="15" width="1.7109375" style="0" customWidth="1"/>
    <col min="16" max="16" width="15.7109375" style="0" customWidth="1"/>
  </cols>
  <sheetData>
    <row r="1" spans="8:16" ht="15" customHeight="1">
      <c r="H1" s="261" t="s">
        <v>281</v>
      </c>
      <c r="P1" s="261" t="s">
        <v>282</v>
      </c>
    </row>
    <row r="2" spans="8:16" ht="9.75" customHeight="1">
      <c r="H2" s="141"/>
      <c r="P2" s="261"/>
    </row>
    <row r="3" ht="9.75" customHeight="1">
      <c r="H3" s="141"/>
    </row>
    <row r="4" spans="1:11" ht="18.75" customHeight="1" thickBot="1">
      <c r="A4" s="269" t="s">
        <v>860</v>
      </c>
      <c r="B4" s="207"/>
      <c r="C4" s="208"/>
      <c r="D4" s="209"/>
      <c r="E4" s="210"/>
      <c r="F4" s="209"/>
      <c r="G4" s="151"/>
      <c r="H4" s="20"/>
      <c r="I4" s="269" t="s">
        <v>863</v>
      </c>
      <c r="J4" s="207"/>
      <c r="K4" s="208"/>
    </row>
    <row r="5" spans="1:16" ht="18" customHeight="1" thickBot="1">
      <c r="A5" s="320"/>
      <c r="B5" s="319" t="s">
        <v>283</v>
      </c>
      <c r="C5" s="208"/>
      <c r="D5" s="397" t="s">
        <v>284</v>
      </c>
      <c r="E5" s="317"/>
      <c r="F5" s="397" t="s">
        <v>285</v>
      </c>
      <c r="G5" s="318"/>
      <c r="H5" s="397" t="s">
        <v>90</v>
      </c>
      <c r="I5" s="417"/>
      <c r="J5" s="319" t="s">
        <v>283</v>
      </c>
      <c r="K5" s="316"/>
      <c r="L5" s="398" t="s">
        <v>284</v>
      </c>
      <c r="M5" s="321"/>
      <c r="N5" s="398" t="s">
        <v>285</v>
      </c>
      <c r="O5" s="321"/>
      <c r="P5" s="398" t="s">
        <v>90</v>
      </c>
    </row>
    <row r="6" spans="1:16" ht="11.25" customHeight="1">
      <c r="A6" s="12"/>
      <c r="B6" s="13"/>
      <c r="C6" s="313"/>
      <c r="D6" s="311" t="s">
        <v>861</v>
      </c>
      <c r="E6" s="149"/>
      <c r="F6" s="311" t="s">
        <v>861</v>
      </c>
      <c r="G6" s="152"/>
      <c r="H6" s="311" t="s">
        <v>861</v>
      </c>
      <c r="I6" s="12" t="s">
        <v>91</v>
      </c>
      <c r="J6" s="13"/>
      <c r="K6" s="144"/>
      <c r="L6" s="311" t="s">
        <v>861</v>
      </c>
      <c r="M6" s="307"/>
      <c r="N6" s="311" t="s">
        <v>861</v>
      </c>
      <c r="O6" s="152"/>
      <c r="P6" s="311" t="s">
        <v>861</v>
      </c>
    </row>
    <row r="7" spans="1:16" ht="11.25" customHeight="1">
      <c r="A7" s="14"/>
      <c r="B7" s="15"/>
      <c r="C7" s="314"/>
      <c r="D7" s="312" t="s">
        <v>862</v>
      </c>
      <c r="E7" s="150"/>
      <c r="F7" s="312" t="s">
        <v>862</v>
      </c>
      <c r="G7" s="153"/>
      <c r="H7" s="312" t="s">
        <v>862</v>
      </c>
      <c r="I7" s="14"/>
      <c r="J7" s="15"/>
      <c r="K7" s="145"/>
      <c r="L7" s="312" t="s">
        <v>862</v>
      </c>
      <c r="M7" s="150"/>
      <c r="N7" s="312" t="s">
        <v>862</v>
      </c>
      <c r="O7" s="153"/>
      <c r="P7" s="312" t="s">
        <v>862</v>
      </c>
    </row>
    <row r="8" spans="1:16" ht="15" customHeight="1">
      <c r="A8" s="331" t="s">
        <v>287</v>
      </c>
      <c r="B8" s="142"/>
      <c r="C8" s="315"/>
      <c r="D8" s="538">
        <f>SUM(D9,D12,D15,D23,D28,D39,D44,D59,D61)</f>
        <v>47985</v>
      </c>
      <c r="E8" s="555"/>
      <c r="F8" s="538">
        <f>SUM(F9,F12,F15,F23,F28,F39,F44,F59,F61)</f>
        <v>0</v>
      </c>
      <c r="G8" s="540"/>
      <c r="H8" s="556">
        <f>SUM(H9,H12,H15,H23,H28,H39,H44,H59,H61)</f>
        <v>635</v>
      </c>
      <c r="I8" s="286" t="s">
        <v>287</v>
      </c>
      <c r="J8" s="142"/>
      <c r="K8" s="146"/>
      <c r="L8" s="538">
        <f>SUM(L9,L12,L15,L23,L28,L39,L44,L59,L61)</f>
        <v>47985</v>
      </c>
      <c r="M8" s="539"/>
      <c r="N8" s="538">
        <f>SUM(N9,N12,N15,N23,N28,N39,N44,N59,N61)</f>
        <v>0</v>
      </c>
      <c r="O8" s="540"/>
      <c r="P8" s="538">
        <f>SUM(P9,P12,P15,P23,P28,P39,P44,P59,P61)</f>
        <v>635</v>
      </c>
    </row>
    <row r="9" spans="1:16" ht="15" customHeight="1">
      <c r="A9" s="16" t="s">
        <v>171</v>
      </c>
      <c r="B9" s="143"/>
      <c r="C9" s="148"/>
      <c r="D9" s="541">
        <f>SUM(D10:D11)</f>
        <v>450</v>
      </c>
      <c r="E9" s="557"/>
      <c r="F9" s="541">
        <f>SUM(F10:F11)</f>
        <v>0</v>
      </c>
      <c r="G9" s="542"/>
      <c r="H9" s="541">
        <f>SUM(H10:H11)</f>
        <v>0</v>
      </c>
      <c r="I9" s="287" t="s">
        <v>171</v>
      </c>
      <c r="J9" s="143"/>
      <c r="K9" s="147"/>
      <c r="L9" s="541">
        <f>SUM(L10:L11)</f>
        <v>121</v>
      </c>
      <c r="M9" s="539"/>
      <c r="N9" s="541">
        <f>SUM(N10:N11)</f>
        <v>0</v>
      </c>
      <c r="O9" s="542"/>
      <c r="P9" s="541">
        <f>SUM(P10:P11)</f>
        <v>0</v>
      </c>
    </row>
    <row r="10" spans="1:16" ht="11.25" customHeight="1">
      <c r="A10" s="12"/>
      <c r="B10" s="226" t="s">
        <v>288</v>
      </c>
      <c r="C10" s="144"/>
      <c r="D10" s="543">
        <f>položky!C8-F10</f>
        <v>0</v>
      </c>
      <c r="E10" s="555"/>
      <c r="F10" s="543">
        <f>položky!AL8+položky!AP8</f>
        <v>0</v>
      </c>
      <c r="G10" s="544"/>
      <c r="H10" s="543"/>
      <c r="I10" s="12"/>
      <c r="J10" s="226" t="s">
        <v>288</v>
      </c>
      <c r="K10" s="144"/>
      <c r="L10" s="543">
        <f>položky!AU8-N10</f>
        <v>51</v>
      </c>
      <c r="M10" s="539"/>
      <c r="N10" s="543">
        <f>položky!CV8</f>
        <v>0</v>
      </c>
      <c r="O10" s="544"/>
      <c r="P10" s="543"/>
    </row>
    <row r="11" spans="1:16" ht="11.25" customHeight="1">
      <c r="A11" s="12"/>
      <c r="B11" s="226" t="s">
        <v>174</v>
      </c>
      <c r="C11" s="144"/>
      <c r="D11" s="543">
        <f>položky!C9-F11</f>
        <v>450</v>
      </c>
      <c r="E11" s="558"/>
      <c r="F11" s="543">
        <f>položky!AL9</f>
        <v>0</v>
      </c>
      <c r="G11" s="544"/>
      <c r="H11" s="546"/>
      <c r="I11" s="12"/>
      <c r="J11" s="226" t="s">
        <v>174</v>
      </c>
      <c r="K11" s="144"/>
      <c r="L11" s="543">
        <f>položky!AU9-N11</f>
        <v>70</v>
      </c>
      <c r="M11" s="545"/>
      <c r="N11" s="543">
        <f>položky!CV9</f>
        <v>0</v>
      </c>
      <c r="O11" s="544"/>
      <c r="P11" s="546"/>
    </row>
    <row r="12" spans="1:16" ht="12.75" customHeight="1">
      <c r="A12" s="17" t="s">
        <v>176</v>
      </c>
      <c r="B12" s="137"/>
      <c r="C12" s="148"/>
      <c r="D12" s="547">
        <f>SUM(D13:D14)</f>
        <v>0</v>
      </c>
      <c r="E12" s="557"/>
      <c r="F12" s="547">
        <f>SUM(F13:F14)</f>
        <v>0</v>
      </c>
      <c r="G12" s="542"/>
      <c r="H12" s="547">
        <f>SUM(H13:H14)</f>
        <v>0</v>
      </c>
      <c r="I12" s="17" t="s">
        <v>176</v>
      </c>
      <c r="J12" s="137"/>
      <c r="K12" s="148"/>
      <c r="L12" s="547">
        <f>SUM(L13:L14)</f>
        <v>690</v>
      </c>
      <c r="M12" s="539"/>
      <c r="N12" s="547">
        <f>SUM(N13:N14)</f>
        <v>0</v>
      </c>
      <c r="O12" s="542"/>
      <c r="P12" s="547">
        <f>SUM(P13:P14)</f>
        <v>0</v>
      </c>
    </row>
    <row r="13" spans="1:16" ht="11.25" customHeight="1">
      <c r="A13" s="12"/>
      <c r="B13" s="226" t="s">
        <v>177</v>
      </c>
      <c r="C13" s="144"/>
      <c r="D13" s="543">
        <f>položky!C11-F13</f>
        <v>0</v>
      </c>
      <c r="E13" s="555"/>
      <c r="F13" s="543">
        <f>položky!AL11</f>
        <v>0</v>
      </c>
      <c r="G13" s="544"/>
      <c r="H13" s="543"/>
      <c r="I13" s="12"/>
      <c r="J13" s="226" t="s">
        <v>177</v>
      </c>
      <c r="K13" s="144"/>
      <c r="L13" s="543">
        <f>položky!AU11-N13</f>
        <v>540</v>
      </c>
      <c r="M13" s="539"/>
      <c r="N13" s="543">
        <f>položky!CV11</f>
        <v>0</v>
      </c>
      <c r="O13" s="544"/>
      <c r="P13" s="543"/>
    </row>
    <row r="14" spans="1:16" ht="11.25" customHeight="1">
      <c r="A14" s="12"/>
      <c r="B14" s="226" t="s">
        <v>178</v>
      </c>
      <c r="C14" s="144"/>
      <c r="D14" s="543">
        <f>položky!C12-F14</f>
        <v>0</v>
      </c>
      <c r="E14" s="555"/>
      <c r="F14" s="543">
        <f>položky!AL12+příjmy!B97</f>
        <v>0</v>
      </c>
      <c r="G14" s="544"/>
      <c r="H14" s="548"/>
      <c r="I14" s="12"/>
      <c r="J14" s="226" t="s">
        <v>178</v>
      </c>
      <c r="K14" s="144"/>
      <c r="L14" s="543">
        <f>položky!AU12-N14</f>
        <v>150</v>
      </c>
      <c r="M14" s="539"/>
      <c r="N14" s="543">
        <f>položky!CV12</f>
        <v>0</v>
      </c>
      <c r="O14" s="544"/>
      <c r="P14" s="548"/>
    </row>
    <row r="15" spans="1:16" ht="12.75" customHeight="1">
      <c r="A15" s="17" t="s">
        <v>179</v>
      </c>
      <c r="B15" s="137"/>
      <c r="C15" s="148"/>
      <c r="D15" s="547">
        <f>SUM(D16:D22)</f>
        <v>13147</v>
      </c>
      <c r="E15" s="557"/>
      <c r="F15" s="547">
        <f>SUM(F16:F22)</f>
        <v>0</v>
      </c>
      <c r="G15" s="542"/>
      <c r="H15" s="547">
        <f>SUM(H16:H22)</f>
        <v>0</v>
      </c>
      <c r="I15" s="17" t="s">
        <v>179</v>
      </c>
      <c r="J15" s="137"/>
      <c r="K15" s="148"/>
      <c r="L15" s="547">
        <f>SUM(L16:L22)</f>
        <v>16149</v>
      </c>
      <c r="M15" s="539"/>
      <c r="N15" s="547">
        <f>SUM(N16:N22)</f>
        <v>0</v>
      </c>
      <c r="O15" s="542"/>
      <c r="P15" s="547">
        <f>SUM(P16:P22)</f>
        <v>0</v>
      </c>
    </row>
    <row r="16" spans="1:26" ht="12.75" customHeight="1">
      <c r="A16" s="376"/>
      <c r="B16" s="377" t="s">
        <v>180</v>
      </c>
      <c r="C16" s="148"/>
      <c r="D16" s="549">
        <f>položky!C14</f>
        <v>50</v>
      </c>
      <c r="E16" s="559"/>
      <c r="F16" s="549">
        <v>0</v>
      </c>
      <c r="G16" s="544"/>
      <c r="H16" s="549"/>
      <c r="I16" s="378"/>
      <c r="J16" s="377" t="s">
        <v>180</v>
      </c>
      <c r="K16" s="147"/>
      <c r="L16" s="549">
        <f>položky!AU14-N16</f>
        <v>3076</v>
      </c>
      <c r="M16" s="550"/>
      <c r="N16" s="549">
        <f>položky!CV14+položky!CY14</f>
        <v>0</v>
      </c>
      <c r="O16" s="544"/>
      <c r="P16" s="549"/>
      <c r="Q16" s="379"/>
      <c r="R16" s="379"/>
      <c r="S16" s="379"/>
      <c r="T16" s="379"/>
      <c r="U16" s="379"/>
      <c r="V16" s="81"/>
      <c r="W16" s="81"/>
      <c r="X16" s="81"/>
      <c r="Y16" s="81"/>
      <c r="Z16" s="81"/>
    </row>
    <row r="17" spans="1:16" ht="11.25" customHeight="1">
      <c r="A17" s="12"/>
      <c r="B17" s="227" t="s">
        <v>181</v>
      </c>
      <c r="C17" s="144"/>
      <c r="D17" s="543">
        <f>položky!C15-F17</f>
        <v>483</v>
      </c>
      <c r="E17" s="150"/>
      <c r="F17" s="543">
        <f>položky!AL15</f>
        <v>0</v>
      </c>
      <c r="G17" s="544"/>
      <c r="H17" s="543"/>
      <c r="I17" s="12"/>
      <c r="J17" s="227" t="s">
        <v>181</v>
      </c>
      <c r="K17" s="144"/>
      <c r="L17" s="543">
        <f>položky!AU15-N17</f>
        <v>483</v>
      </c>
      <c r="M17" s="550"/>
      <c r="N17" s="543">
        <f>položky!CV15</f>
        <v>0</v>
      </c>
      <c r="O17" s="544"/>
      <c r="P17" s="543"/>
    </row>
    <row r="18" spans="1:16" ht="11.25" customHeight="1">
      <c r="A18" s="12"/>
      <c r="B18" s="226" t="s">
        <v>182</v>
      </c>
      <c r="C18" s="144"/>
      <c r="D18" s="543">
        <f>položky!C16-F18</f>
        <v>12484</v>
      </c>
      <c r="E18" s="150"/>
      <c r="F18" s="543">
        <f>položky!AL16</f>
        <v>0</v>
      </c>
      <c r="G18" s="544"/>
      <c r="H18" s="546"/>
      <c r="I18" s="12"/>
      <c r="J18" s="226" t="s">
        <v>182</v>
      </c>
      <c r="K18" s="144"/>
      <c r="L18" s="543">
        <f>položky!AU16-N18</f>
        <v>12484</v>
      </c>
      <c r="M18" s="550"/>
      <c r="N18" s="543">
        <f>položky!CV16</f>
        <v>0</v>
      </c>
      <c r="O18" s="544"/>
      <c r="P18" s="546"/>
    </row>
    <row r="19" spans="1:16" ht="11.25" customHeight="1">
      <c r="A19" s="12"/>
      <c r="B19" s="226" t="s">
        <v>183</v>
      </c>
      <c r="C19" s="144"/>
      <c r="D19" s="543">
        <f>položky!C17-F19</f>
        <v>0</v>
      </c>
      <c r="E19" s="150"/>
      <c r="F19" s="543">
        <f>položky!AL17</f>
        <v>0</v>
      </c>
      <c r="G19" s="544"/>
      <c r="H19" s="546"/>
      <c r="I19" s="12"/>
      <c r="J19" s="226" t="s">
        <v>183</v>
      </c>
      <c r="K19" s="144"/>
      <c r="L19" s="543">
        <f>položky!AU17-N19</f>
        <v>106</v>
      </c>
      <c r="M19" s="550"/>
      <c r="N19" s="543">
        <f>položky!CV17</f>
        <v>0</v>
      </c>
      <c r="O19" s="544"/>
      <c r="P19" s="546"/>
    </row>
    <row r="20" spans="1:16" ht="10.5" customHeight="1">
      <c r="A20" s="12"/>
      <c r="B20" s="226" t="s">
        <v>289</v>
      </c>
      <c r="C20" s="144"/>
      <c r="D20" s="543">
        <f>položky!C18-F20</f>
        <v>60</v>
      </c>
      <c r="E20" s="150"/>
      <c r="F20" s="543">
        <f>položky!AL18</f>
        <v>0</v>
      </c>
      <c r="G20" s="544"/>
      <c r="H20" s="546"/>
      <c r="I20" s="12"/>
      <c r="J20" s="226" t="s">
        <v>289</v>
      </c>
      <c r="K20" s="144"/>
      <c r="L20" s="543">
        <f>položky!AU18-N20</f>
        <v>0</v>
      </c>
      <c r="M20" s="550"/>
      <c r="N20" s="543">
        <f>položky!CV18</f>
        <v>0</v>
      </c>
      <c r="O20" s="544"/>
      <c r="P20" s="546"/>
    </row>
    <row r="21" spans="1:16" ht="10.5" customHeight="1">
      <c r="A21" s="12"/>
      <c r="B21" s="226" t="s">
        <v>290</v>
      </c>
      <c r="C21" s="144"/>
      <c r="D21" s="543">
        <f>položky!C19-F21</f>
        <v>35</v>
      </c>
      <c r="E21" s="150"/>
      <c r="F21" s="543">
        <f>položky!AL19</f>
        <v>0</v>
      </c>
      <c r="G21" s="544"/>
      <c r="H21" s="546"/>
      <c r="I21" s="12"/>
      <c r="J21" s="226" t="s">
        <v>290</v>
      </c>
      <c r="K21" s="144"/>
      <c r="L21" s="543">
        <f>položky!AU19-N21</f>
        <v>0</v>
      </c>
      <c r="M21" s="550"/>
      <c r="N21" s="543">
        <f>položky!CV19</f>
        <v>0</v>
      </c>
      <c r="O21" s="544"/>
      <c r="P21" s="546"/>
    </row>
    <row r="22" spans="1:16" ht="12" customHeight="1">
      <c r="A22" s="12"/>
      <c r="B22" s="226" t="s">
        <v>291</v>
      </c>
      <c r="C22" s="144"/>
      <c r="D22" s="543">
        <f>položky!C20-F22</f>
        <v>35</v>
      </c>
      <c r="E22" s="150"/>
      <c r="F22" s="543">
        <f>položky!AL20</f>
        <v>0</v>
      </c>
      <c r="G22" s="544"/>
      <c r="H22" s="546"/>
      <c r="I22" s="12"/>
      <c r="J22" s="226" t="s">
        <v>291</v>
      </c>
      <c r="K22" s="144"/>
      <c r="L22" s="543">
        <f>položky!AU20-N22</f>
        <v>0</v>
      </c>
      <c r="M22" s="550"/>
      <c r="N22" s="543">
        <f>položky!CV20</f>
        <v>0</v>
      </c>
      <c r="O22" s="544"/>
      <c r="P22" s="546"/>
    </row>
    <row r="23" spans="1:16" ht="12.75" customHeight="1">
      <c r="A23" s="17" t="s">
        <v>187</v>
      </c>
      <c r="B23" s="137"/>
      <c r="C23" s="148"/>
      <c r="D23" s="547">
        <f>SUM(D24:D27)</f>
        <v>497</v>
      </c>
      <c r="E23" s="557"/>
      <c r="F23" s="547">
        <f>SUM(F24:F27)</f>
        <v>0</v>
      </c>
      <c r="G23" s="542"/>
      <c r="H23" s="547">
        <f>SUM(H24:H27)</f>
        <v>0</v>
      </c>
      <c r="I23" s="17" t="s">
        <v>187</v>
      </c>
      <c r="J23" s="137"/>
      <c r="K23" s="148"/>
      <c r="L23" s="547">
        <f>SUM(L24:L27)</f>
        <v>986</v>
      </c>
      <c r="M23" s="539"/>
      <c r="N23" s="547">
        <f>SUM(N24:N27)</f>
        <v>0</v>
      </c>
      <c r="O23" s="542"/>
      <c r="P23" s="547">
        <f>SUM(P24:P27)</f>
        <v>0</v>
      </c>
    </row>
    <row r="24" spans="1:16" ht="11.25" customHeight="1">
      <c r="A24" s="12"/>
      <c r="B24" s="226" t="s">
        <v>188</v>
      </c>
      <c r="C24" s="144"/>
      <c r="D24" s="543">
        <f>položky!C22-F24</f>
        <v>160</v>
      </c>
      <c r="E24" s="150"/>
      <c r="F24" s="543">
        <f>položky!AL22+položky!AP22+položky!AQ22</f>
        <v>0</v>
      </c>
      <c r="G24" s="544"/>
      <c r="H24" s="543"/>
      <c r="I24" s="12"/>
      <c r="J24" s="226" t="s">
        <v>188</v>
      </c>
      <c r="K24" s="144"/>
      <c r="L24" s="543">
        <f>položky!AU22-N24</f>
        <v>671</v>
      </c>
      <c r="M24" s="550"/>
      <c r="N24" s="543">
        <f>položky!CV22</f>
        <v>0</v>
      </c>
      <c r="O24" s="544"/>
      <c r="P24" s="543"/>
    </row>
    <row r="25" spans="1:16" ht="11.25" customHeight="1">
      <c r="A25" s="12"/>
      <c r="B25" s="226" t="s">
        <v>189</v>
      </c>
      <c r="C25" s="144"/>
      <c r="D25" s="543">
        <f>položky!C23-F25</f>
        <v>0</v>
      </c>
      <c r="E25" s="150"/>
      <c r="F25" s="543">
        <f>položky!AL23</f>
        <v>0</v>
      </c>
      <c r="G25" s="544"/>
      <c r="H25" s="546"/>
      <c r="I25" s="12"/>
      <c r="J25" s="226" t="s">
        <v>189</v>
      </c>
      <c r="K25" s="144"/>
      <c r="L25" s="543">
        <f>položky!AU23-N25</f>
        <v>53</v>
      </c>
      <c r="M25" s="550"/>
      <c r="N25" s="543">
        <f>položky!CV23</f>
        <v>0</v>
      </c>
      <c r="O25" s="544"/>
      <c r="P25" s="546"/>
    </row>
    <row r="26" spans="1:16" ht="11.25" customHeight="1">
      <c r="A26" s="12"/>
      <c r="B26" s="226" t="s">
        <v>190</v>
      </c>
      <c r="C26" s="144"/>
      <c r="D26" s="543">
        <f>položky!C24-F26</f>
        <v>17</v>
      </c>
      <c r="E26" s="150"/>
      <c r="F26" s="543">
        <f>položky!AL24</f>
        <v>0</v>
      </c>
      <c r="G26" s="544"/>
      <c r="H26" s="546"/>
      <c r="I26" s="12"/>
      <c r="J26" s="226" t="s">
        <v>190</v>
      </c>
      <c r="K26" s="144"/>
      <c r="L26" s="543">
        <f>položky!AU24-N26</f>
        <v>122</v>
      </c>
      <c r="M26" s="550"/>
      <c r="N26" s="543">
        <f>položky!CV24</f>
        <v>0</v>
      </c>
      <c r="O26" s="544"/>
      <c r="P26" s="546"/>
    </row>
    <row r="27" spans="1:16" ht="11.25" customHeight="1">
      <c r="A27" s="12"/>
      <c r="B27" s="226" t="s">
        <v>191</v>
      </c>
      <c r="C27" s="144"/>
      <c r="D27" s="543">
        <f>položky!C25-F27</f>
        <v>320</v>
      </c>
      <c r="E27" s="150"/>
      <c r="F27" s="543">
        <f>položky!AL25</f>
        <v>0</v>
      </c>
      <c r="G27" s="544"/>
      <c r="H27" s="548"/>
      <c r="I27" s="12"/>
      <c r="J27" s="226" t="s">
        <v>191</v>
      </c>
      <c r="K27" s="144"/>
      <c r="L27" s="543">
        <f>položky!AU25-N27</f>
        <v>140</v>
      </c>
      <c r="M27" s="550"/>
      <c r="N27" s="543">
        <f>položky!CV25</f>
        <v>0</v>
      </c>
      <c r="O27" s="544"/>
      <c r="P27" s="548"/>
    </row>
    <row r="28" spans="1:16" ht="12.75" customHeight="1">
      <c r="A28" s="17" t="s">
        <v>192</v>
      </c>
      <c r="B28" s="137"/>
      <c r="C28" s="148"/>
      <c r="D28" s="547">
        <f>SUM(D29:D38)</f>
        <v>3030</v>
      </c>
      <c r="E28" s="557"/>
      <c r="F28" s="547">
        <f>SUM(F29:F38)</f>
        <v>0</v>
      </c>
      <c r="G28" s="542"/>
      <c r="H28" s="547">
        <f>SUM(H29:H38)</f>
        <v>0</v>
      </c>
      <c r="I28" s="17" t="s">
        <v>192</v>
      </c>
      <c r="J28" s="137"/>
      <c r="K28" s="148"/>
      <c r="L28" s="547">
        <f>SUM(L29:L38)</f>
        <v>10354</v>
      </c>
      <c r="M28" s="539"/>
      <c r="N28" s="547">
        <f>SUM(N29:N38)</f>
        <v>0</v>
      </c>
      <c r="O28" s="542"/>
      <c r="P28" s="547">
        <f>SUM(P29:P38)</f>
        <v>0</v>
      </c>
    </row>
    <row r="29" spans="1:16" ht="11.25" customHeight="1">
      <c r="A29" s="18"/>
      <c r="B29" s="226" t="s">
        <v>193</v>
      </c>
      <c r="C29" s="144"/>
      <c r="D29" s="543">
        <f>položky!C27-F29</f>
        <v>0</v>
      </c>
      <c r="E29" s="150"/>
      <c r="F29" s="543">
        <f>položky!AL27</f>
        <v>0</v>
      </c>
      <c r="G29" s="544"/>
      <c r="H29" s="543"/>
      <c r="I29" s="12"/>
      <c r="J29" s="226" t="s">
        <v>193</v>
      </c>
      <c r="K29" s="144"/>
      <c r="L29" s="543">
        <f>položky!AU27-N29</f>
        <v>338</v>
      </c>
      <c r="M29" s="550"/>
      <c r="N29" s="543">
        <f>položky!CV27</f>
        <v>0</v>
      </c>
      <c r="O29" s="544"/>
      <c r="P29" s="543"/>
    </row>
    <row r="30" spans="1:16" ht="11.25" customHeight="1">
      <c r="A30" s="12"/>
      <c r="B30" s="226" t="s">
        <v>194</v>
      </c>
      <c r="C30" s="144"/>
      <c r="D30" s="543">
        <f>položky!C28-F30</f>
        <v>0</v>
      </c>
      <c r="E30" s="150"/>
      <c r="F30" s="543">
        <f>položky!AL28</f>
        <v>0</v>
      </c>
      <c r="G30" s="544"/>
      <c r="H30" s="546"/>
      <c r="I30" s="12"/>
      <c r="J30" s="226" t="s">
        <v>194</v>
      </c>
      <c r="K30" s="144"/>
      <c r="L30" s="543">
        <f>položky!AU28-N30</f>
        <v>1350</v>
      </c>
      <c r="M30" s="550"/>
      <c r="N30" s="543">
        <f>položky!CV28</f>
        <v>0</v>
      </c>
      <c r="O30" s="544"/>
      <c r="P30" s="546"/>
    </row>
    <row r="31" spans="1:16" ht="11.25" customHeight="1">
      <c r="A31" s="12"/>
      <c r="B31" s="226" t="s">
        <v>195</v>
      </c>
      <c r="C31" s="144"/>
      <c r="D31" s="543">
        <f>položky!C29-F31</f>
        <v>393</v>
      </c>
      <c r="E31" s="150"/>
      <c r="F31" s="543">
        <f>příjmy!B78+příjmy!B81</f>
        <v>0</v>
      </c>
      <c r="G31" s="544"/>
      <c r="H31" s="546"/>
      <c r="I31" s="12"/>
      <c r="J31" s="226" t="s">
        <v>195</v>
      </c>
      <c r="K31" s="144"/>
      <c r="L31" s="543">
        <f>položky!AU29-N31</f>
        <v>5864</v>
      </c>
      <c r="M31" s="550"/>
      <c r="N31" s="543">
        <f>položky!CV29</f>
        <v>0</v>
      </c>
      <c r="O31" s="544"/>
      <c r="P31" s="546"/>
    </row>
    <row r="32" spans="1:16" ht="11.25" customHeight="1">
      <c r="A32" s="12"/>
      <c r="B32" s="226" t="s">
        <v>292</v>
      </c>
      <c r="C32" s="144"/>
      <c r="D32" s="543">
        <f>položky!C30-F32</f>
        <v>535</v>
      </c>
      <c r="E32" s="150"/>
      <c r="F32" s="543">
        <f>položky!AL30+příjmy!B154</f>
        <v>0</v>
      </c>
      <c r="G32" s="544"/>
      <c r="H32" s="546"/>
      <c r="I32" s="12"/>
      <c r="J32" s="226" t="s">
        <v>292</v>
      </c>
      <c r="K32" s="144"/>
      <c r="L32" s="543">
        <f>položky!AU30</f>
        <v>1278</v>
      </c>
      <c r="M32" s="550"/>
      <c r="N32" s="543">
        <f>položky!CV30</f>
        <v>0</v>
      </c>
      <c r="O32" s="544"/>
      <c r="P32" s="546"/>
    </row>
    <row r="33" spans="1:16" ht="11.25" customHeight="1">
      <c r="A33" s="12"/>
      <c r="B33" s="226" t="s">
        <v>293</v>
      </c>
      <c r="C33" s="144"/>
      <c r="D33" s="543">
        <f>položky!C31-F33</f>
        <v>50</v>
      </c>
      <c r="E33" s="150"/>
      <c r="F33" s="543">
        <f>položky!AL31</f>
        <v>0</v>
      </c>
      <c r="G33" s="544"/>
      <c r="H33" s="546"/>
      <c r="I33" s="12"/>
      <c r="J33" s="226" t="s">
        <v>293</v>
      </c>
      <c r="K33" s="144"/>
      <c r="L33" s="543">
        <f>položky!AU31-N33</f>
        <v>545</v>
      </c>
      <c r="M33" s="550"/>
      <c r="N33" s="543">
        <f>položky!CV31</f>
        <v>0</v>
      </c>
      <c r="O33" s="544"/>
      <c r="P33" s="546"/>
    </row>
    <row r="34" spans="1:16" ht="11.25" customHeight="1">
      <c r="A34" s="12"/>
      <c r="B34" s="226" t="s">
        <v>198</v>
      </c>
      <c r="C34" s="144"/>
      <c r="D34" s="543">
        <f>položky!C32-F34</f>
        <v>332</v>
      </c>
      <c r="E34" s="150"/>
      <c r="F34" s="543">
        <f>položky!AL32</f>
        <v>0</v>
      </c>
      <c r="G34" s="544"/>
      <c r="H34" s="546"/>
      <c r="I34" s="12"/>
      <c r="J34" s="226" t="s">
        <v>198</v>
      </c>
      <c r="K34" s="144"/>
      <c r="L34" s="543">
        <f>položky!AU32-N34</f>
        <v>313</v>
      </c>
      <c r="M34" s="550"/>
      <c r="N34" s="543">
        <f>položky!CV32</f>
        <v>0</v>
      </c>
      <c r="O34" s="544"/>
      <c r="P34" s="546"/>
    </row>
    <row r="35" spans="1:16" ht="11.25" customHeight="1">
      <c r="A35" s="12"/>
      <c r="B35" s="226" t="s">
        <v>199</v>
      </c>
      <c r="C35" s="144"/>
      <c r="D35" s="543">
        <f>položky!C33-F35</f>
        <v>520</v>
      </c>
      <c r="E35" s="150"/>
      <c r="F35" s="543">
        <f>položky!AL33</f>
        <v>0</v>
      </c>
      <c r="G35" s="544"/>
      <c r="H35" s="546"/>
      <c r="I35" s="12"/>
      <c r="J35" s="226" t="s">
        <v>199</v>
      </c>
      <c r="K35" s="144"/>
      <c r="L35" s="543">
        <f>položky!AU33-N35</f>
        <v>286</v>
      </c>
      <c r="M35" s="550"/>
      <c r="N35" s="543">
        <f>položky!CV33</f>
        <v>0</v>
      </c>
      <c r="O35" s="544"/>
      <c r="P35" s="546"/>
    </row>
    <row r="36" spans="1:16" ht="11.25" customHeight="1">
      <c r="A36" s="12"/>
      <c r="B36" s="226" t="s">
        <v>294</v>
      </c>
      <c r="C36" s="144"/>
      <c r="D36" s="543">
        <f>položky!C34-F36</f>
        <v>1100</v>
      </c>
      <c r="E36" s="150"/>
      <c r="F36" s="543">
        <f>položky!AL34</f>
        <v>0</v>
      </c>
      <c r="G36" s="544"/>
      <c r="H36" s="546"/>
      <c r="I36" s="12"/>
      <c r="J36" s="226" t="s">
        <v>294</v>
      </c>
      <c r="K36" s="144"/>
      <c r="L36" s="543">
        <f>položky!AU34-N36</f>
        <v>125</v>
      </c>
      <c r="M36" s="550"/>
      <c r="N36" s="543">
        <f>položky!CV34</f>
        <v>0</v>
      </c>
      <c r="O36" s="544"/>
      <c r="P36" s="546"/>
    </row>
    <row r="37" spans="1:16" ht="11.25" customHeight="1">
      <c r="A37" s="12"/>
      <c r="B37" s="226" t="s">
        <v>201</v>
      </c>
      <c r="C37" s="144"/>
      <c r="D37" s="543">
        <f>položky!C35-F37</f>
        <v>100</v>
      </c>
      <c r="E37" s="150"/>
      <c r="F37" s="543">
        <f>položky!AL35</f>
        <v>0</v>
      </c>
      <c r="G37" s="544"/>
      <c r="H37" s="546"/>
      <c r="I37" s="12"/>
      <c r="J37" s="226" t="s">
        <v>201</v>
      </c>
      <c r="K37" s="144"/>
      <c r="L37" s="543">
        <f>položky!AU35-N37</f>
        <v>165</v>
      </c>
      <c r="M37" s="550"/>
      <c r="N37" s="543">
        <f>položky!CV35</f>
        <v>0</v>
      </c>
      <c r="O37" s="544"/>
      <c r="P37" s="546"/>
    </row>
    <row r="38" spans="1:16" ht="11.25" customHeight="1">
      <c r="A38" s="12"/>
      <c r="B38" s="226" t="s">
        <v>295</v>
      </c>
      <c r="C38" s="144"/>
      <c r="D38" s="543">
        <f>položky!C36-F38</f>
        <v>0</v>
      </c>
      <c r="E38" s="150"/>
      <c r="F38" s="543">
        <f>položky!AL36</f>
        <v>0</v>
      </c>
      <c r="G38" s="544"/>
      <c r="H38" s="546"/>
      <c r="I38" s="12"/>
      <c r="J38" s="226" t="s">
        <v>295</v>
      </c>
      <c r="K38" s="144"/>
      <c r="L38" s="543">
        <f>položky!AU36-N38</f>
        <v>90</v>
      </c>
      <c r="M38" s="550"/>
      <c r="N38" s="543">
        <f>položky!CV36</f>
        <v>0</v>
      </c>
      <c r="O38" s="544"/>
      <c r="P38" s="546"/>
    </row>
    <row r="39" spans="1:16" ht="12.75" customHeight="1">
      <c r="A39" s="17" t="s">
        <v>203</v>
      </c>
      <c r="B39" s="137"/>
      <c r="C39" s="148"/>
      <c r="D39" s="547">
        <f>SUM(D40:D43)</f>
        <v>709</v>
      </c>
      <c r="E39" s="557"/>
      <c r="F39" s="547">
        <f>SUM(F40:F43)</f>
        <v>0</v>
      </c>
      <c r="G39" s="542"/>
      <c r="H39" s="547">
        <f>SUM(H40:H43)</f>
        <v>0</v>
      </c>
      <c r="I39" s="17" t="s">
        <v>203</v>
      </c>
      <c r="J39" s="137"/>
      <c r="K39" s="148"/>
      <c r="L39" s="547">
        <f>SUM(L40:L43)</f>
        <v>745</v>
      </c>
      <c r="M39" s="539"/>
      <c r="N39" s="547">
        <f>SUM(N40:N43)</f>
        <v>0</v>
      </c>
      <c r="O39" s="542"/>
      <c r="P39" s="547">
        <f>SUM(P40:P43)</f>
        <v>0</v>
      </c>
    </row>
    <row r="40" spans="1:16" ht="11.25" customHeight="1">
      <c r="A40" s="12"/>
      <c r="B40" s="226" t="s">
        <v>204</v>
      </c>
      <c r="C40" s="144"/>
      <c r="D40" s="543">
        <f>položky!C38-F40</f>
        <v>0</v>
      </c>
      <c r="E40" s="150"/>
      <c r="F40" s="543">
        <f>položky!AL38</f>
        <v>0</v>
      </c>
      <c r="G40" s="544"/>
      <c r="H40" s="543"/>
      <c r="I40" s="12"/>
      <c r="J40" s="226" t="s">
        <v>204</v>
      </c>
      <c r="K40" s="144"/>
      <c r="L40" s="543">
        <f>položky!AU38-N40</f>
        <v>17</v>
      </c>
      <c r="M40" s="550"/>
      <c r="N40" s="543">
        <f>položky!CV38</f>
        <v>0</v>
      </c>
      <c r="O40" s="544"/>
      <c r="P40" s="543"/>
    </row>
    <row r="41" spans="1:16" ht="11.25" customHeight="1">
      <c r="A41" s="12"/>
      <c r="B41" s="226" t="s">
        <v>205</v>
      </c>
      <c r="C41" s="144"/>
      <c r="D41" s="543">
        <f>položky!C39-F41</f>
        <v>50</v>
      </c>
      <c r="E41" s="150"/>
      <c r="F41" s="543">
        <f>položky!AL39</f>
        <v>0</v>
      </c>
      <c r="G41" s="544"/>
      <c r="H41" s="546"/>
      <c r="I41" s="12"/>
      <c r="J41" s="226" t="s">
        <v>205</v>
      </c>
      <c r="K41" s="144"/>
      <c r="L41" s="543">
        <f>položky!AU39-N41</f>
        <v>50</v>
      </c>
      <c r="M41" s="550"/>
      <c r="N41" s="543">
        <f>položky!CV39</f>
        <v>0</v>
      </c>
      <c r="O41" s="544"/>
      <c r="P41" s="546"/>
    </row>
    <row r="42" spans="1:16" ht="11.25" customHeight="1">
      <c r="A42" s="12"/>
      <c r="B42" s="226" t="s">
        <v>296</v>
      </c>
      <c r="C42" s="144"/>
      <c r="D42" s="543">
        <f>položky!C40-F42</f>
        <v>0</v>
      </c>
      <c r="E42" s="150"/>
      <c r="F42" s="543">
        <f>položky!AL40</f>
        <v>0</v>
      </c>
      <c r="G42" s="544"/>
      <c r="H42" s="548"/>
      <c r="I42" s="12"/>
      <c r="J42" s="226" t="s">
        <v>296</v>
      </c>
      <c r="K42" s="144"/>
      <c r="L42" s="543">
        <f>položky!AU40-N42</f>
        <v>0</v>
      </c>
      <c r="M42" s="550"/>
      <c r="N42" s="543">
        <f>položky!CV40</f>
        <v>0</v>
      </c>
      <c r="O42" s="544"/>
      <c r="P42" s="548"/>
    </row>
    <row r="43" spans="1:16" ht="11.25" customHeight="1">
      <c r="A43" s="12"/>
      <c r="B43" s="266" t="s">
        <v>207</v>
      </c>
      <c r="C43" s="144"/>
      <c r="D43" s="543">
        <f>položky!C41-F43</f>
        <v>659</v>
      </c>
      <c r="E43" s="150"/>
      <c r="F43" s="543">
        <f>položky!AL41</f>
        <v>0</v>
      </c>
      <c r="G43" s="544"/>
      <c r="H43" s="548"/>
      <c r="I43" s="12"/>
      <c r="J43" s="266" t="s">
        <v>207</v>
      </c>
      <c r="K43" s="144"/>
      <c r="L43" s="543">
        <f>položky!AU41-N43</f>
        <v>678</v>
      </c>
      <c r="M43" s="550"/>
      <c r="N43" s="543">
        <f>položky!CV41</f>
        <v>0</v>
      </c>
      <c r="O43" s="544"/>
      <c r="P43" s="548"/>
    </row>
    <row r="44" spans="1:16" ht="12.75" customHeight="1">
      <c r="A44" s="17" t="s">
        <v>208</v>
      </c>
      <c r="B44" s="100"/>
      <c r="C44" s="148"/>
      <c r="D44" s="547">
        <f>SUM(D45:D58)</f>
        <v>11767</v>
      </c>
      <c r="E44" s="560"/>
      <c r="F44" s="547">
        <f>SUM(F45:F58)</f>
        <v>0</v>
      </c>
      <c r="G44" s="542"/>
      <c r="H44" s="547">
        <f>SUM(H45:H55)</f>
        <v>635</v>
      </c>
      <c r="I44" s="17" t="s">
        <v>208</v>
      </c>
      <c r="J44" s="100"/>
      <c r="K44" s="148"/>
      <c r="L44" s="547">
        <f>SUM(L45:L58)</f>
        <v>16912</v>
      </c>
      <c r="M44" s="551"/>
      <c r="N44" s="547">
        <f>SUM(N45:N58)</f>
        <v>0</v>
      </c>
      <c r="O44" s="542"/>
      <c r="P44" s="547">
        <f>SUM(P45:P58)</f>
        <v>635</v>
      </c>
    </row>
    <row r="45" spans="1:16" ht="12" customHeight="1">
      <c r="A45" s="12"/>
      <c r="B45" s="226" t="s">
        <v>297</v>
      </c>
      <c r="C45" s="144"/>
      <c r="D45" s="543">
        <f>položky!C43-F45</f>
        <v>4782</v>
      </c>
      <c r="E45" s="561"/>
      <c r="F45" s="543">
        <f>položky!AL43</f>
        <v>0</v>
      </c>
      <c r="G45" s="544"/>
      <c r="H45" s="546"/>
      <c r="I45" s="12"/>
      <c r="J45" s="226" t="s">
        <v>297</v>
      </c>
      <c r="K45" s="144"/>
      <c r="L45" s="543">
        <f>položky!AU43-N45</f>
        <v>4649</v>
      </c>
      <c r="M45" s="552"/>
      <c r="N45" s="543">
        <f>položky!CV43+položky!CY43</f>
        <v>0</v>
      </c>
      <c r="O45" s="544"/>
      <c r="P45" s="546"/>
    </row>
    <row r="46" spans="1:16" ht="12" customHeight="1">
      <c r="A46" s="12"/>
      <c r="B46" s="226" t="s">
        <v>298</v>
      </c>
      <c r="C46" s="144"/>
      <c r="D46" s="543">
        <f>položky!C44-F46-H46</f>
        <v>1543</v>
      </c>
      <c r="E46" s="561"/>
      <c r="F46" s="543">
        <f>položky!AL44</f>
        <v>0</v>
      </c>
      <c r="G46" s="553"/>
      <c r="H46" s="546">
        <f>akce!B15-H54</f>
        <v>-480</v>
      </c>
      <c r="I46" s="12"/>
      <c r="J46" s="226" t="s">
        <v>298</v>
      </c>
      <c r="K46" s="144"/>
      <c r="L46" s="543">
        <f>položky!AU44-N46-P46</f>
        <v>1016</v>
      </c>
      <c r="M46" s="552"/>
      <c r="N46" s="543">
        <f>položky!CV44+položky!CY44</f>
        <v>0</v>
      </c>
      <c r="O46" s="553"/>
      <c r="P46" s="546">
        <f>položky!DA44</f>
        <v>635</v>
      </c>
    </row>
    <row r="47" spans="1:16" ht="12" customHeight="1">
      <c r="A47" s="12"/>
      <c r="B47" s="226" t="s">
        <v>299</v>
      </c>
      <c r="C47" s="144"/>
      <c r="D47" s="543">
        <f>položky!C45-F47</f>
        <v>654</v>
      </c>
      <c r="E47" s="561"/>
      <c r="F47" s="543">
        <f>příjmy!B130+příjmy!B80</f>
        <v>0</v>
      </c>
      <c r="G47" s="553"/>
      <c r="H47" s="546"/>
      <c r="I47" s="12"/>
      <c r="J47" s="226" t="s">
        <v>299</v>
      </c>
      <c r="K47" s="144"/>
      <c r="L47" s="543">
        <f>položky!AU45-N47-P47</f>
        <v>431</v>
      </c>
      <c r="M47" s="552"/>
      <c r="N47" s="543">
        <f>položky!CV45+položky!CY45</f>
        <v>0</v>
      </c>
      <c r="O47" s="553"/>
      <c r="P47" s="546">
        <f>položky!DA45</f>
        <v>0</v>
      </c>
    </row>
    <row r="48" spans="1:16" ht="12" customHeight="1">
      <c r="A48" s="12"/>
      <c r="B48" s="226" t="s">
        <v>212</v>
      </c>
      <c r="C48" s="144"/>
      <c r="D48" s="543">
        <f>položky!C46-F48</f>
        <v>550</v>
      </c>
      <c r="E48" s="561"/>
      <c r="F48" s="543">
        <f>položky!AL46</f>
        <v>0</v>
      </c>
      <c r="G48" s="544"/>
      <c r="H48" s="546"/>
      <c r="I48" s="12"/>
      <c r="J48" s="226" t="s">
        <v>212</v>
      </c>
      <c r="K48" s="144"/>
      <c r="L48" s="543">
        <f>položky!AU46-N48-P48</f>
        <v>3988</v>
      </c>
      <c r="M48" s="552"/>
      <c r="N48" s="543">
        <f>položky!CV46+položky!CY46</f>
        <v>0</v>
      </c>
      <c r="O48" s="544"/>
      <c r="P48" s="546">
        <f>položky!DA46</f>
        <v>0</v>
      </c>
    </row>
    <row r="49" spans="1:16" ht="12" customHeight="1">
      <c r="A49" s="12"/>
      <c r="B49" s="226" t="s">
        <v>300</v>
      </c>
      <c r="C49" s="144"/>
      <c r="D49" s="543">
        <f>položky!C47-F49</f>
        <v>1250</v>
      </c>
      <c r="E49" s="561"/>
      <c r="F49" s="543">
        <f>položky!AL47</f>
        <v>0</v>
      </c>
      <c r="G49" s="544"/>
      <c r="H49" s="546"/>
      <c r="I49" s="12"/>
      <c r="J49" s="226" t="s">
        <v>300</v>
      </c>
      <c r="K49" s="144"/>
      <c r="L49" s="543">
        <f>položky!AU47-N49-P49</f>
        <v>1730</v>
      </c>
      <c r="M49" s="552"/>
      <c r="N49" s="543">
        <f>položky!CV47+položky!CY47</f>
        <v>0</v>
      </c>
      <c r="O49" s="544"/>
      <c r="P49" s="546">
        <f>položky!DA47</f>
        <v>0</v>
      </c>
    </row>
    <row r="50" spans="1:16" ht="12" customHeight="1">
      <c r="A50" s="12"/>
      <c r="B50" s="226" t="s">
        <v>214</v>
      </c>
      <c r="C50" s="144"/>
      <c r="D50" s="543">
        <f>položky!C48-F50</f>
        <v>0</v>
      </c>
      <c r="E50" s="561"/>
      <c r="F50" s="543">
        <f>položky!AL48</f>
        <v>0</v>
      </c>
      <c r="G50" s="544"/>
      <c r="H50" s="546"/>
      <c r="I50" s="12"/>
      <c r="J50" s="226" t="s">
        <v>214</v>
      </c>
      <c r="K50" s="144"/>
      <c r="L50" s="543">
        <f>položky!AU48-N50-P50</f>
        <v>745</v>
      </c>
      <c r="M50" s="552"/>
      <c r="N50" s="543">
        <f>položky!CV48+položky!CY48</f>
        <v>0</v>
      </c>
      <c r="O50" s="544"/>
      <c r="P50" s="546">
        <f>položky!DA48</f>
        <v>0</v>
      </c>
    </row>
    <row r="51" spans="1:16" ht="12" customHeight="1">
      <c r="A51" s="12"/>
      <c r="B51" s="226" t="s">
        <v>215</v>
      </c>
      <c r="C51" s="144"/>
      <c r="D51" s="543">
        <f>položky!C49-F51</f>
        <v>35</v>
      </c>
      <c r="E51" s="561"/>
      <c r="F51" s="543">
        <f>položky!AL49</f>
        <v>0</v>
      </c>
      <c r="G51" s="553"/>
      <c r="H51" s="546"/>
      <c r="I51" s="12"/>
      <c r="J51" s="226" t="s">
        <v>215</v>
      </c>
      <c r="K51" s="144"/>
      <c r="L51" s="543">
        <f>položky!AU49-N51-P51</f>
        <v>56</v>
      </c>
      <c r="M51" s="552"/>
      <c r="N51" s="543">
        <f>položky!CV49+položky!CY49</f>
        <v>0</v>
      </c>
      <c r="O51" s="553"/>
      <c r="P51" s="546">
        <f>položky!DA49</f>
        <v>0</v>
      </c>
    </row>
    <row r="52" spans="1:16" ht="12" customHeight="1">
      <c r="A52" s="12"/>
      <c r="B52" s="226" t="s">
        <v>216</v>
      </c>
      <c r="C52" s="144"/>
      <c r="D52" s="543">
        <f>položky!C50-F52</f>
        <v>187</v>
      </c>
      <c r="E52" s="561"/>
      <c r="F52" s="543">
        <f>položky!AL50</f>
        <v>0</v>
      </c>
      <c r="G52" s="553"/>
      <c r="H52" s="546"/>
      <c r="I52" s="12"/>
      <c r="J52" s="226" t="s">
        <v>216</v>
      </c>
      <c r="K52" s="144"/>
      <c r="L52" s="543">
        <f>položky!AU50-N52-P52</f>
        <v>249</v>
      </c>
      <c r="M52" s="552"/>
      <c r="N52" s="543">
        <f>položky!CV50+položky!CY50</f>
        <v>0</v>
      </c>
      <c r="O52" s="553"/>
      <c r="P52" s="546">
        <f>položky!DA50</f>
        <v>0</v>
      </c>
    </row>
    <row r="53" spans="1:16" ht="12" customHeight="1">
      <c r="A53" s="12"/>
      <c r="B53" s="226" t="s">
        <v>301</v>
      </c>
      <c r="C53" s="144"/>
      <c r="D53" s="543">
        <f>položky!C51-F53</f>
        <v>0</v>
      </c>
      <c r="E53" s="561"/>
      <c r="F53" s="543">
        <f>položky!AL51</f>
        <v>0</v>
      </c>
      <c r="G53" s="553"/>
      <c r="H53" s="546"/>
      <c r="I53" s="12"/>
      <c r="J53" s="226" t="s">
        <v>301</v>
      </c>
      <c r="K53" s="144"/>
      <c r="L53" s="543">
        <f>položky!AU51-N53-P53</f>
        <v>160</v>
      </c>
      <c r="M53" s="552"/>
      <c r="N53" s="543">
        <f>položky!CV51+položky!CY51</f>
        <v>0</v>
      </c>
      <c r="O53" s="553"/>
      <c r="P53" s="546">
        <f>položky!DA51</f>
        <v>0</v>
      </c>
    </row>
    <row r="54" spans="1:16" ht="12" customHeight="1">
      <c r="A54" s="12"/>
      <c r="B54" s="226" t="s">
        <v>218</v>
      </c>
      <c r="C54" s="144"/>
      <c r="D54" s="543">
        <f>položky!C52-F54-H54</f>
        <v>187</v>
      </c>
      <c r="E54" s="561"/>
      <c r="F54" s="543">
        <f>položky!AL52</f>
        <v>0</v>
      </c>
      <c r="G54" s="553"/>
      <c r="H54" s="546">
        <v>1115</v>
      </c>
      <c r="I54" s="12"/>
      <c r="J54" s="226" t="s">
        <v>218</v>
      </c>
      <c r="K54" s="144"/>
      <c r="L54" s="543">
        <f>položky!AU52-N54-P54</f>
        <v>407</v>
      </c>
      <c r="M54" s="552"/>
      <c r="N54" s="543">
        <f>položky!CV52+položky!CY52</f>
        <v>0</v>
      </c>
      <c r="O54" s="553"/>
      <c r="P54" s="546">
        <f>položky!DA52</f>
        <v>0</v>
      </c>
    </row>
    <row r="55" spans="1:16" ht="12" customHeight="1">
      <c r="A55" s="12"/>
      <c r="B55" s="226" t="s">
        <v>219</v>
      </c>
      <c r="C55" s="144"/>
      <c r="D55" s="543">
        <f>položky!C53-F55</f>
        <v>5</v>
      </c>
      <c r="E55" s="561"/>
      <c r="F55" s="543">
        <f>položky!AL53</f>
        <v>0</v>
      </c>
      <c r="G55" s="553"/>
      <c r="H55" s="546"/>
      <c r="I55" s="12"/>
      <c r="J55" s="226" t="s">
        <v>219</v>
      </c>
      <c r="K55" s="144"/>
      <c r="L55" s="543">
        <f>položky!AU53-N55-P55</f>
        <v>244</v>
      </c>
      <c r="M55" s="552"/>
      <c r="N55" s="543">
        <f>položky!CV53+položky!CY53</f>
        <v>0</v>
      </c>
      <c r="O55" s="553"/>
      <c r="P55" s="546">
        <f>položky!DA53</f>
        <v>0</v>
      </c>
    </row>
    <row r="56" spans="1:16" ht="12" customHeight="1">
      <c r="A56" s="12"/>
      <c r="B56" s="226" t="s">
        <v>302</v>
      </c>
      <c r="C56" s="144"/>
      <c r="D56" s="543">
        <f>položky!C54-F56</f>
        <v>5</v>
      </c>
      <c r="E56" s="150"/>
      <c r="F56" s="543">
        <f>příjmy!B159</f>
        <v>0</v>
      </c>
      <c r="G56" s="544"/>
      <c r="H56" s="546"/>
      <c r="I56" s="12"/>
      <c r="J56" s="226" t="s">
        <v>303</v>
      </c>
      <c r="K56" s="144"/>
      <c r="L56" s="543">
        <f>položky!AU54-N56-P56</f>
        <v>591</v>
      </c>
      <c r="M56" s="550"/>
      <c r="N56" s="543">
        <f>položky!CV54+položky!CY54</f>
        <v>0</v>
      </c>
      <c r="O56" s="544"/>
      <c r="P56" s="546">
        <f>položky!DA54</f>
        <v>0</v>
      </c>
    </row>
    <row r="57" spans="1:16" ht="12" customHeight="1">
      <c r="A57" s="12"/>
      <c r="B57" s="226" t="s">
        <v>221</v>
      </c>
      <c r="C57" s="144"/>
      <c r="D57" s="543">
        <f>položky!C55-F57</f>
        <v>0</v>
      </c>
      <c r="E57" s="150"/>
      <c r="F57" s="543">
        <f>položky!AL55</f>
        <v>0</v>
      </c>
      <c r="G57" s="544"/>
      <c r="H57" s="543"/>
      <c r="I57" s="12"/>
      <c r="J57" s="226" t="s">
        <v>221</v>
      </c>
      <c r="K57" s="144"/>
      <c r="L57" s="543">
        <f>položky!AU55-N57-P57</f>
        <v>46</v>
      </c>
      <c r="M57" s="550"/>
      <c r="N57" s="543">
        <f>položky!CV55+položky!CY55</f>
        <v>0</v>
      </c>
      <c r="O57" s="544"/>
      <c r="P57" s="546">
        <f>položky!DA55</f>
        <v>0</v>
      </c>
    </row>
    <row r="58" spans="1:16" ht="12" customHeight="1">
      <c r="A58" s="12"/>
      <c r="B58" s="226" t="s">
        <v>222</v>
      </c>
      <c r="C58" s="144"/>
      <c r="D58" s="543">
        <f>položky!C56-F58</f>
        <v>2569</v>
      </c>
      <c r="E58" s="150"/>
      <c r="F58" s="543">
        <f>položky!AL56</f>
        <v>0</v>
      </c>
      <c r="G58" s="553"/>
      <c r="H58" s="562"/>
      <c r="I58" s="12"/>
      <c r="J58" s="226" t="s">
        <v>222</v>
      </c>
      <c r="K58" s="144"/>
      <c r="L58" s="543">
        <f>položky!AU56-N58-P58</f>
        <v>2600</v>
      </c>
      <c r="M58" s="550"/>
      <c r="N58" s="543">
        <f>položky!CV56+položky!CY56</f>
        <v>0</v>
      </c>
      <c r="O58" s="553"/>
      <c r="P58" s="546">
        <f>položky!DA56</f>
        <v>0</v>
      </c>
    </row>
    <row r="59" spans="1:16" ht="12.75" customHeight="1">
      <c r="A59" s="17" t="s">
        <v>223</v>
      </c>
      <c r="B59" s="137"/>
      <c r="C59" s="148"/>
      <c r="D59" s="547">
        <f>SUM(D60:D60)</f>
        <v>0</v>
      </c>
      <c r="E59" s="557"/>
      <c r="F59" s="547">
        <f>SUM(F60:F60)</f>
        <v>0</v>
      </c>
      <c r="G59" s="542"/>
      <c r="H59" s="547">
        <f>SUM(H60:H60)</f>
        <v>0</v>
      </c>
      <c r="I59" s="17" t="s">
        <v>223</v>
      </c>
      <c r="J59" s="137"/>
      <c r="K59" s="148"/>
      <c r="L59" s="547">
        <f>SUM(L60:L60)</f>
        <v>0</v>
      </c>
      <c r="M59" s="539"/>
      <c r="N59" s="547">
        <f>SUM(N60:N60)</f>
        <v>0</v>
      </c>
      <c r="O59" s="542"/>
      <c r="P59" s="547">
        <f>SUM(P60:P60)</f>
        <v>0</v>
      </c>
    </row>
    <row r="60" spans="1:16" ht="11.25" customHeight="1">
      <c r="A60" s="12"/>
      <c r="B60" s="226" t="s">
        <v>224</v>
      </c>
      <c r="C60" s="144"/>
      <c r="D60" s="543">
        <f>položky!C58-F60</f>
        <v>0</v>
      </c>
      <c r="E60" s="150"/>
      <c r="F60" s="543">
        <f>položky!AL58</f>
        <v>0</v>
      </c>
      <c r="G60" s="544"/>
      <c r="H60" s="548"/>
      <c r="I60" s="12"/>
      <c r="J60" s="226" t="s">
        <v>224</v>
      </c>
      <c r="K60" s="144"/>
      <c r="L60" s="543">
        <f>položky!AU58-N60</f>
        <v>0</v>
      </c>
      <c r="M60" s="550"/>
      <c r="N60" s="543">
        <f>položky!CV58+položky!CY58</f>
        <v>0</v>
      </c>
      <c r="O60" s="544"/>
      <c r="P60" s="548"/>
    </row>
    <row r="61" spans="1:16" ht="12.75" customHeight="1">
      <c r="A61" s="17" t="s">
        <v>225</v>
      </c>
      <c r="B61" s="137"/>
      <c r="C61" s="148"/>
      <c r="D61" s="547">
        <f>SUM(D62:D65)</f>
        <v>18385</v>
      </c>
      <c r="E61" s="557"/>
      <c r="F61" s="547">
        <f>SUM(F62:F65)</f>
        <v>0</v>
      </c>
      <c r="G61" s="542"/>
      <c r="H61" s="547">
        <f>SUM(H62:H65)</f>
        <v>0</v>
      </c>
      <c r="I61" s="17" t="s">
        <v>304</v>
      </c>
      <c r="J61" s="137"/>
      <c r="K61" s="148"/>
      <c r="L61" s="547">
        <f>SUM(L62:L65)</f>
        <v>2028</v>
      </c>
      <c r="M61" s="539"/>
      <c r="N61" s="547">
        <f>SUM(N62:N65)</f>
        <v>0</v>
      </c>
      <c r="O61" s="542"/>
      <c r="P61" s="547">
        <f>SUM(P62:P65)</f>
        <v>0</v>
      </c>
    </row>
    <row r="62" spans="1:16" ht="12" customHeight="1">
      <c r="A62" s="12"/>
      <c r="B62" s="226" t="s">
        <v>226</v>
      </c>
      <c r="C62" s="144"/>
      <c r="D62" s="543">
        <f>položky!C60-F62</f>
        <v>18385</v>
      </c>
      <c r="E62" s="150"/>
      <c r="F62" s="543">
        <f>položky!AL60</f>
        <v>0</v>
      </c>
      <c r="G62" s="544"/>
      <c r="H62" s="543"/>
      <c r="I62" s="12"/>
      <c r="J62" s="226" t="s">
        <v>226</v>
      </c>
      <c r="K62" s="144"/>
      <c r="L62" s="543">
        <f>položky!AU60-N62</f>
        <v>1412</v>
      </c>
      <c r="M62" s="550"/>
      <c r="N62" s="543">
        <f>položky!CV60+položky!CY60</f>
        <v>0</v>
      </c>
      <c r="O62" s="544"/>
      <c r="P62" s="543"/>
    </row>
    <row r="63" spans="1:16" ht="12" customHeight="1">
      <c r="A63" s="12"/>
      <c r="B63" s="226" t="s">
        <v>227</v>
      </c>
      <c r="C63" s="144"/>
      <c r="D63" s="543">
        <f>položky!C61-F63</f>
        <v>0</v>
      </c>
      <c r="E63" s="150"/>
      <c r="F63" s="543">
        <f>položky!AL61</f>
        <v>0</v>
      </c>
      <c r="G63" s="544"/>
      <c r="H63" s="546"/>
      <c r="I63" s="12"/>
      <c r="J63" s="226" t="s">
        <v>227</v>
      </c>
      <c r="K63" s="144"/>
      <c r="L63" s="543">
        <f>položky!AU61-N63</f>
        <v>0</v>
      </c>
      <c r="M63" s="550"/>
      <c r="N63" s="543">
        <f>položky!CV61+položky!CY61</f>
        <v>0</v>
      </c>
      <c r="O63" s="544"/>
      <c r="P63" s="546"/>
    </row>
    <row r="64" spans="1:16" ht="12" customHeight="1">
      <c r="A64" s="12"/>
      <c r="B64" s="226" t="s">
        <v>228</v>
      </c>
      <c r="C64" s="144"/>
      <c r="D64" s="543">
        <f>položky!C62-F64</f>
        <v>0</v>
      </c>
      <c r="E64" s="150"/>
      <c r="F64" s="543">
        <f>položky!AL62</f>
        <v>0</v>
      </c>
      <c r="G64" s="544"/>
      <c r="H64" s="546"/>
      <c r="I64" s="12"/>
      <c r="J64" s="226" t="s">
        <v>228</v>
      </c>
      <c r="K64" s="144"/>
      <c r="L64" s="543">
        <f>položky!AU62-N64</f>
        <v>0</v>
      </c>
      <c r="M64" s="550"/>
      <c r="N64" s="543">
        <f>položky!CV62+položky!CY62</f>
        <v>0</v>
      </c>
      <c r="O64" s="544"/>
      <c r="P64" s="546"/>
    </row>
    <row r="65" spans="1:16" ht="12" customHeight="1">
      <c r="A65" s="19"/>
      <c r="B65" s="228" t="s">
        <v>305</v>
      </c>
      <c r="C65" s="144"/>
      <c r="D65" s="554">
        <f>položky!AH63</f>
        <v>0</v>
      </c>
      <c r="E65" s="150"/>
      <c r="F65" s="554">
        <f>položky!AK63</f>
        <v>0</v>
      </c>
      <c r="G65" s="544"/>
      <c r="H65" s="554"/>
      <c r="I65" s="19"/>
      <c r="J65" s="228" t="s">
        <v>306</v>
      </c>
      <c r="K65" s="144"/>
      <c r="L65" s="554">
        <f>položky!AU63-položky!CY63</f>
        <v>616</v>
      </c>
      <c r="M65" s="550"/>
      <c r="N65" s="554">
        <f>položky!CV63+položky!CY63</f>
        <v>0</v>
      </c>
      <c r="O65" s="544"/>
      <c r="P65" s="554"/>
    </row>
    <row r="66" spans="3:11" ht="12.75">
      <c r="C66" s="83"/>
      <c r="E66" s="83"/>
      <c r="G66" s="83"/>
      <c r="K66" s="83"/>
    </row>
    <row r="67" spans="3:11" ht="12.75">
      <c r="C67" s="83"/>
      <c r="E67" s="83"/>
      <c r="G67" s="83"/>
      <c r="K67" s="83"/>
    </row>
    <row r="68" spans="3:11" ht="12.75">
      <c r="C68" s="83"/>
      <c r="E68" s="83"/>
      <c r="G68" s="83"/>
      <c r="K68" s="83"/>
    </row>
    <row r="69" spans="3:11" ht="12.75">
      <c r="C69" s="83"/>
      <c r="E69" s="83"/>
      <c r="G69" s="83"/>
      <c r="K69" s="83"/>
    </row>
    <row r="70" spans="3:11" ht="12.75">
      <c r="C70" s="83"/>
      <c r="E70" s="83"/>
      <c r="G70" s="83"/>
      <c r="K70" s="83"/>
    </row>
    <row r="71" spans="3:11" ht="12.75">
      <c r="C71" s="83"/>
      <c r="E71" s="83"/>
      <c r="G71" s="83"/>
      <c r="K71" s="83"/>
    </row>
    <row r="72" spans="3:11" ht="12.75">
      <c r="C72" s="83"/>
      <c r="E72" s="83"/>
      <c r="G72" s="83"/>
      <c r="K72" s="83"/>
    </row>
    <row r="73" spans="3:11" ht="12.75">
      <c r="C73" s="83"/>
      <c r="E73" s="83"/>
      <c r="G73" s="83"/>
      <c r="K73" s="83"/>
    </row>
    <row r="74" spans="3:11" ht="12.75">
      <c r="C74" s="83"/>
      <c r="E74" s="83"/>
      <c r="G74" s="83"/>
      <c r="K74" s="83"/>
    </row>
    <row r="75" spans="3:11" ht="12.75">
      <c r="C75" s="83"/>
      <c r="E75" s="83"/>
      <c r="G75" s="83"/>
      <c r="K75" s="83"/>
    </row>
    <row r="76" spans="3:11" ht="12.75">
      <c r="C76" s="83"/>
      <c r="E76" s="83"/>
      <c r="G76" s="83"/>
      <c r="K76" s="83"/>
    </row>
    <row r="77" spans="3:11" ht="12.75">
      <c r="C77" s="83"/>
      <c r="E77" s="83"/>
      <c r="G77" s="83"/>
      <c r="K77" s="83"/>
    </row>
    <row r="78" spans="3:11" ht="12.75">
      <c r="C78" s="83"/>
      <c r="E78" s="83"/>
      <c r="G78" s="83"/>
      <c r="K78" s="83"/>
    </row>
    <row r="79" spans="3:11" ht="12.75">
      <c r="C79" s="83"/>
      <c r="E79" s="83"/>
      <c r="G79" s="83"/>
      <c r="K79" s="83"/>
    </row>
    <row r="80" spans="3:11" ht="12.75">
      <c r="C80" s="83"/>
      <c r="E80" s="83"/>
      <c r="G80" s="83"/>
      <c r="K80" s="83"/>
    </row>
    <row r="81" spans="3:11" ht="12.75">
      <c r="C81" s="83"/>
      <c r="E81" s="83"/>
      <c r="G81" s="83"/>
      <c r="K81" s="83"/>
    </row>
    <row r="82" spans="3:11" ht="12.75">
      <c r="C82" s="83"/>
      <c r="E82" s="83"/>
      <c r="G82" s="83"/>
      <c r="K82" s="83"/>
    </row>
    <row r="83" spans="3:11" ht="12.75">
      <c r="C83" s="83"/>
      <c r="E83" s="83"/>
      <c r="G83" s="83"/>
      <c r="K83" s="83"/>
    </row>
    <row r="84" spans="3:11" ht="12.75">
      <c r="C84" s="83"/>
      <c r="E84" s="83"/>
      <c r="G84" s="83"/>
      <c r="K84" s="83"/>
    </row>
    <row r="85" spans="3:11" ht="12.75">
      <c r="C85" s="83"/>
      <c r="E85" s="83"/>
      <c r="G85" s="83"/>
      <c r="K85" s="83"/>
    </row>
    <row r="86" spans="5:11" ht="12.75">
      <c r="E86" s="83"/>
      <c r="G86" s="83"/>
      <c r="K86" s="83"/>
    </row>
    <row r="87" spans="7:11" ht="12.75">
      <c r="G87" s="83"/>
      <c r="K87" s="83"/>
    </row>
    <row r="88" spans="7:11" ht="12.75">
      <c r="G88" s="83"/>
      <c r="K88" s="83"/>
    </row>
    <row r="89" spans="7:11" ht="12.75">
      <c r="G89" s="83"/>
      <c r="K89" s="83"/>
    </row>
    <row r="90" spans="7:11" ht="12.75">
      <c r="G90" s="83"/>
      <c r="K90" s="83"/>
    </row>
    <row r="91" spans="7:11" ht="12.75">
      <c r="G91" s="83"/>
      <c r="K91" s="83"/>
    </row>
    <row r="92" spans="7:11" ht="12.75">
      <c r="G92" s="83"/>
      <c r="K92" s="83"/>
    </row>
    <row r="93" spans="7:11" ht="12.75">
      <c r="G93" s="83"/>
      <c r="K93" s="83"/>
    </row>
    <row r="94" ht="12.75">
      <c r="G94" s="83"/>
    </row>
    <row r="95" ht="12.75">
      <c r="G95" s="83"/>
    </row>
    <row r="96" ht="12.75">
      <c r="G96" s="83"/>
    </row>
    <row r="97" ht="12.75">
      <c r="G97" s="83"/>
    </row>
    <row r="98" ht="12.75">
      <c r="G98" s="83"/>
    </row>
    <row r="99" ht="12.75">
      <c r="G99" s="83"/>
    </row>
    <row r="100" ht="12.75">
      <c r="G100" s="83"/>
    </row>
    <row r="101" ht="12.75">
      <c r="G101" s="83"/>
    </row>
    <row r="102" ht="12.75">
      <c r="G102" s="83"/>
    </row>
    <row r="103" ht="12.75">
      <c r="G103" s="83"/>
    </row>
    <row r="104" ht="12.75">
      <c r="G104" s="83"/>
    </row>
    <row r="105" ht="12.75">
      <c r="G105" s="83"/>
    </row>
    <row r="106" ht="12.75">
      <c r="G106" s="83"/>
    </row>
    <row r="107" ht="12.75">
      <c r="G107" s="83"/>
    </row>
    <row r="108" ht="12.75">
      <c r="G108" s="83"/>
    </row>
    <row r="109" ht="12.75">
      <c r="G109" s="83"/>
    </row>
    <row r="110" ht="12.75">
      <c r="G110" s="83"/>
    </row>
    <row r="111" ht="12.75">
      <c r="G111" s="83"/>
    </row>
    <row r="112" ht="12.75">
      <c r="G112" s="83"/>
    </row>
    <row r="113" ht="12.75">
      <c r="G113" s="83"/>
    </row>
    <row r="114" ht="12.75">
      <c r="G114" s="83"/>
    </row>
    <row r="115" ht="12.75">
      <c r="G115" s="83"/>
    </row>
    <row r="116" ht="12.75">
      <c r="G116" s="83"/>
    </row>
    <row r="117" ht="12.75">
      <c r="G117" s="83"/>
    </row>
    <row r="118" ht="12.75">
      <c r="G118" s="83"/>
    </row>
    <row r="119" ht="12.75">
      <c r="G119" s="83"/>
    </row>
    <row r="120" ht="12.75">
      <c r="G120" s="83"/>
    </row>
    <row r="121" ht="12.75">
      <c r="G121" s="83"/>
    </row>
    <row r="122" ht="12.75">
      <c r="G122" s="83"/>
    </row>
    <row r="123" ht="12.75">
      <c r="G123" s="83"/>
    </row>
    <row r="124" ht="12.75">
      <c r="G124" s="83"/>
    </row>
    <row r="125" ht="12.75">
      <c r="G125" s="83"/>
    </row>
    <row r="126" ht="12.75">
      <c r="G126" s="83"/>
    </row>
    <row r="127" ht="12.75">
      <c r="G127" s="83"/>
    </row>
    <row r="128" ht="12.75">
      <c r="G128" s="83"/>
    </row>
    <row r="129" ht="12.75">
      <c r="G129" s="83"/>
    </row>
    <row r="130" ht="12.75">
      <c r="G130" s="83"/>
    </row>
    <row r="131" ht="12.75">
      <c r="G131" s="83"/>
    </row>
    <row r="132" ht="12.75">
      <c r="G132" s="83"/>
    </row>
    <row r="133" ht="12.75">
      <c r="G133" s="83"/>
    </row>
    <row r="134" ht="12.75">
      <c r="G134" s="83"/>
    </row>
    <row r="135" ht="12.75">
      <c r="G135" s="83"/>
    </row>
    <row r="136" ht="12.75">
      <c r="G136" s="83"/>
    </row>
    <row r="137" ht="12.75">
      <c r="G137" s="83"/>
    </row>
    <row r="138" ht="12.75">
      <c r="G138" s="83"/>
    </row>
  </sheetData>
  <printOptions/>
  <pageMargins left="0.4330708682537079" right="0.6299212574958801" top="0" bottom="0" header="0.5118110179901123" footer="0.51181101799011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3" sqref="A3"/>
    </sheetView>
  </sheetViews>
  <sheetFormatPr defaultColWidth="9.140625" defaultRowHeight="12.75"/>
  <cols>
    <col min="1" max="1" width="14.7109375" style="0" customWidth="1"/>
    <col min="2" max="2" width="53.7109375" style="0" customWidth="1"/>
    <col min="3" max="4" width="12.7109375" style="0" customWidth="1"/>
    <col min="5" max="5" width="7.7109375" style="0" customWidth="1"/>
  </cols>
  <sheetData>
    <row r="1" spans="1:2" ht="23.25">
      <c r="A1" s="305" t="s">
        <v>307</v>
      </c>
      <c r="B1" s="306"/>
    </row>
    <row r="2" spans="1:2" ht="23.25">
      <c r="A2" s="305" t="s">
        <v>308</v>
      </c>
      <c r="B2" s="306"/>
    </row>
    <row r="3" spans="1:5" ht="18.75">
      <c r="A3" s="301" t="s">
        <v>309</v>
      </c>
      <c r="B3" s="301" t="s">
        <v>310</v>
      </c>
      <c r="C3" s="302" t="s">
        <v>311</v>
      </c>
      <c r="D3" s="302" t="s">
        <v>312</v>
      </c>
      <c r="E3" s="302" t="s">
        <v>313</v>
      </c>
    </row>
    <row r="4" spans="1:5" ht="18.75">
      <c r="A4" s="310"/>
      <c r="B4" s="303"/>
      <c r="C4" s="304" t="s">
        <v>314</v>
      </c>
      <c r="D4" s="304" t="s">
        <v>314</v>
      </c>
      <c r="E4" s="304" t="s">
        <v>315</v>
      </c>
    </row>
    <row r="5" spans="1:5" ht="15">
      <c r="A5" s="359" t="s">
        <v>316</v>
      </c>
      <c r="B5" s="344" t="s">
        <v>317</v>
      </c>
      <c r="C5" s="290">
        <v>10000</v>
      </c>
      <c r="D5" s="290">
        <v>10000</v>
      </c>
      <c r="E5" s="351">
        <v>5171</v>
      </c>
    </row>
    <row r="6" spans="1:5" ht="15">
      <c r="A6" s="278"/>
      <c r="B6" s="345" t="s">
        <v>318</v>
      </c>
      <c r="C6" s="291">
        <v>15000</v>
      </c>
      <c r="D6" s="291">
        <v>5000</v>
      </c>
      <c r="E6" s="352">
        <v>5171</v>
      </c>
    </row>
    <row r="7" spans="1:5" ht="15">
      <c r="A7" s="278"/>
      <c r="B7" s="345" t="s">
        <v>319</v>
      </c>
      <c r="C7" s="291">
        <v>100000</v>
      </c>
      <c r="D7" s="291">
        <v>100000</v>
      </c>
      <c r="E7" s="352">
        <v>5171</v>
      </c>
    </row>
    <row r="8" spans="1:5" ht="15">
      <c r="A8" s="278"/>
      <c r="B8" s="345" t="s">
        <v>320</v>
      </c>
      <c r="C8" s="291">
        <v>5000</v>
      </c>
      <c r="D8" s="291">
        <v>5000</v>
      </c>
      <c r="E8" s="352">
        <v>5139</v>
      </c>
    </row>
    <row r="9" spans="1:5" ht="18.75">
      <c r="A9" s="279" t="s">
        <v>287</v>
      </c>
      <c r="B9" s="346"/>
      <c r="C9" s="292">
        <f>SUM(C5:C8)</f>
        <v>130000</v>
      </c>
      <c r="D9" s="292">
        <f>SUM(D5:D8)</f>
        <v>120000</v>
      </c>
      <c r="E9" s="353"/>
    </row>
    <row r="10" spans="1:5" ht="15">
      <c r="A10" s="278"/>
      <c r="B10" s="347"/>
      <c r="C10" s="337"/>
      <c r="D10" s="337"/>
      <c r="E10" s="354"/>
    </row>
    <row r="11" spans="1:5" ht="15">
      <c r="A11" s="359" t="s">
        <v>321</v>
      </c>
      <c r="B11" s="345" t="s">
        <v>322</v>
      </c>
      <c r="C11" s="291">
        <v>25000</v>
      </c>
      <c r="D11" s="291">
        <v>25000</v>
      </c>
      <c r="E11" s="352">
        <v>5139</v>
      </c>
    </row>
    <row r="12" spans="1:5" ht="18.75">
      <c r="A12" s="279" t="s">
        <v>287</v>
      </c>
      <c r="B12" s="346"/>
      <c r="C12" s="292">
        <f>SUM(C11)</f>
        <v>25000</v>
      </c>
      <c r="D12" s="292">
        <f>SUM(D11)</f>
        <v>25000</v>
      </c>
      <c r="E12" s="353"/>
    </row>
    <row r="13" spans="1:5" ht="12.75">
      <c r="A13" s="276"/>
      <c r="B13" s="5"/>
      <c r="C13" s="293"/>
      <c r="D13" s="293"/>
      <c r="E13" s="299"/>
    </row>
    <row r="14" spans="1:5" ht="15.75">
      <c r="A14" s="281" t="s">
        <v>323</v>
      </c>
      <c r="B14" s="349" t="s">
        <v>324</v>
      </c>
      <c r="C14" s="295">
        <v>0</v>
      </c>
      <c r="D14" s="295">
        <v>10000</v>
      </c>
      <c r="E14" s="355">
        <v>5169</v>
      </c>
    </row>
    <row r="15" spans="1:5" ht="18.75">
      <c r="A15" s="279" t="s">
        <v>287</v>
      </c>
      <c r="B15" s="348"/>
      <c r="C15" s="292">
        <f>SUM(C14)</f>
        <v>0</v>
      </c>
      <c r="D15" s="292">
        <f>SUM(D14)</f>
        <v>10000</v>
      </c>
      <c r="E15" s="353"/>
    </row>
    <row r="16" spans="1:5" ht="12.75">
      <c r="A16" s="277"/>
      <c r="B16" s="140"/>
      <c r="C16" s="296"/>
      <c r="D16" s="296"/>
      <c r="E16" s="300"/>
    </row>
    <row r="17" spans="1:5" ht="15.75">
      <c r="A17" s="281" t="s">
        <v>325</v>
      </c>
      <c r="B17" s="349" t="s">
        <v>326</v>
      </c>
      <c r="C17" s="295">
        <v>5000</v>
      </c>
      <c r="D17" s="295">
        <v>5000</v>
      </c>
      <c r="E17" s="355">
        <v>5175</v>
      </c>
    </row>
    <row r="18" spans="1:5" ht="18.75">
      <c r="A18" s="279" t="s">
        <v>287</v>
      </c>
      <c r="B18" s="348"/>
      <c r="C18" s="292">
        <f>SUM(C17)</f>
        <v>5000</v>
      </c>
      <c r="D18" s="292">
        <f>SUM(D17)</f>
        <v>5000</v>
      </c>
      <c r="E18" s="353"/>
    </row>
    <row r="19" spans="1:5" ht="12.75">
      <c r="A19" s="277"/>
      <c r="B19" s="140"/>
      <c r="C19" s="296"/>
      <c r="D19" s="296"/>
      <c r="E19" s="300"/>
    </row>
    <row r="20" spans="1:5" ht="15.75">
      <c r="A20" s="281" t="s">
        <v>327</v>
      </c>
      <c r="B20" s="349" t="s">
        <v>328</v>
      </c>
      <c r="C20" s="295">
        <v>15000</v>
      </c>
      <c r="D20" s="295">
        <v>15000</v>
      </c>
      <c r="E20" s="355">
        <v>5137</v>
      </c>
    </row>
    <row r="21" spans="1:5" ht="15.75">
      <c r="A21" s="284"/>
      <c r="B21" s="345" t="s">
        <v>329</v>
      </c>
      <c r="C21" s="297">
        <v>10000</v>
      </c>
      <c r="D21" s="297">
        <v>10000</v>
      </c>
      <c r="E21" s="356">
        <v>5139</v>
      </c>
    </row>
    <row r="22" spans="1:5" ht="18.75">
      <c r="A22" s="279" t="s">
        <v>287</v>
      </c>
      <c r="B22" s="348"/>
      <c r="C22" s="292">
        <f>SUM(C20:C21)</f>
        <v>25000</v>
      </c>
      <c r="D22" s="292">
        <f>SUM(D20:D21)</f>
        <v>25000</v>
      </c>
      <c r="E22" s="353"/>
    </row>
    <row r="23" spans="1:5" ht="12.75">
      <c r="A23" s="277"/>
      <c r="B23" s="140"/>
      <c r="C23" s="296"/>
      <c r="D23" s="296"/>
      <c r="E23" s="300"/>
    </row>
    <row r="24" spans="1:5" ht="15.75">
      <c r="A24" s="281" t="s">
        <v>330</v>
      </c>
      <c r="B24" s="349" t="s">
        <v>331</v>
      </c>
      <c r="C24" s="295">
        <v>30000</v>
      </c>
      <c r="D24" s="295">
        <v>30000</v>
      </c>
      <c r="E24" s="355">
        <v>5169</v>
      </c>
    </row>
    <row r="25" spans="1:5" ht="15.75">
      <c r="A25" s="281"/>
      <c r="B25" s="349" t="s">
        <v>332</v>
      </c>
      <c r="C25" s="295">
        <v>20000</v>
      </c>
      <c r="D25" s="295">
        <v>20000</v>
      </c>
      <c r="E25" s="355">
        <v>5139</v>
      </c>
    </row>
    <row r="26" spans="1:5" ht="15.75">
      <c r="A26" s="281"/>
      <c r="B26" s="349" t="s">
        <v>333</v>
      </c>
      <c r="C26" s="295">
        <v>20000</v>
      </c>
      <c r="D26" s="295">
        <v>20000</v>
      </c>
      <c r="E26" s="355">
        <v>5137</v>
      </c>
    </row>
    <row r="27" spans="1:5" ht="15.75">
      <c r="A27" s="281"/>
      <c r="B27" s="349" t="s">
        <v>334</v>
      </c>
      <c r="C27" s="295">
        <v>20000</v>
      </c>
      <c r="D27" s="295">
        <v>20000</v>
      </c>
      <c r="E27" s="355">
        <v>5139</v>
      </c>
    </row>
    <row r="28" spans="1:5" ht="15.75">
      <c r="A28" s="281"/>
      <c r="B28" s="349" t="s">
        <v>335</v>
      </c>
      <c r="C28" s="295">
        <v>100000</v>
      </c>
      <c r="D28" s="295">
        <v>100000</v>
      </c>
      <c r="E28" s="355">
        <v>5132</v>
      </c>
    </row>
    <row r="29" spans="1:5" ht="15.75">
      <c r="A29" s="281"/>
      <c r="B29" s="349" t="s">
        <v>336</v>
      </c>
      <c r="C29" s="295">
        <v>15000</v>
      </c>
      <c r="D29" s="295">
        <v>15000</v>
      </c>
      <c r="E29" s="355">
        <v>5169</v>
      </c>
    </row>
    <row r="30" spans="1:5" ht="15.75">
      <c r="A30" s="281"/>
      <c r="B30" s="349" t="s">
        <v>337</v>
      </c>
      <c r="C30" s="295">
        <v>40000</v>
      </c>
      <c r="D30" s="295">
        <v>40000</v>
      </c>
      <c r="E30" s="355">
        <v>5169</v>
      </c>
    </row>
    <row r="31" spans="1:5" ht="15.75">
      <c r="A31" s="281"/>
      <c r="B31" s="349" t="s">
        <v>338</v>
      </c>
      <c r="C31" s="295">
        <v>1500</v>
      </c>
      <c r="D31" s="295">
        <v>1500</v>
      </c>
      <c r="E31" s="355">
        <v>5139</v>
      </c>
    </row>
    <row r="32" spans="1:5" ht="18.75">
      <c r="A32" s="279" t="s">
        <v>287</v>
      </c>
      <c r="B32" s="348"/>
      <c r="C32" s="292">
        <f>SUM(C24:C31)</f>
        <v>246500</v>
      </c>
      <c r="D32" s="292">
        <f>SUM(D24:D31)</f>
        <v>246500</v>
      </c>
      <c r="E32" s="353"/>
    </row>
    <row r="33" spans="1:5" ht="12.75">
      <c r="A33" s="277"/>
      <c r="B33" s="140"/>
      <c r="C33" s="296"/>
      <c r="D33" s="296"/>
      <c r="E33" s="300"/>
    </row>
    <row r="34" spans="1:5" ht="15.75">
      <c r="A34" s="281" t="s">
        <v>339</v>
      </c>
      <c r="B34" s="349" t="s">
        <v>340</v>
      </c>
      <c r="C34" s="295">
        <v>15000</v>
      </c>
      <c r="D34" s="295">
        <v>0</v>
      </c>
      <c r="E34" s="401"/>
    </row>
    <row r="35" spans="1:5" ht="15.75">
      <c r="A35" s="281"/>
      <c r="B35" s="349" t="s">
        <v>341</v>
      </c>
      <c r="C35" s="295">
        <v>10000</v>
      </c>
      <c r="D35" s="295">
        <v>10000</v>
      </c>
      <c r="E35" s="355">
        <v>5137</v>
      </c>
    </row>
    <row r="36" spans="1:5" ht="15.75">
      <c r="A36" s="281"/>
      <c r="B36" s="349" t="s">
        <v>342</v>
      </c>
      <c r="C36" s="295">
        <v>60000</v>
      </c>
      <c r="D36" s="295">
        <v>100000</v>
      </c>
      <c r="E36" s="355">
        <v>5137</v>
      </c>
    </row>
    <row r="37" spans="1:5" ht="15.75">
      <c r="A37" s="281"/>
      <c r="B37" s="349" t="s">
        <v>343</v>
      </c>
      <c r="C37" s="295">
        <v>25000</v>
      </c>
      <c r="D37" s="295">
        <v>25000</v>
      </c>
      <c r="E37" s="355">
        <v>5137</v>
      </c>
    </row>
    <row r="38" spans="1:5" ht="15.75">
      <c r="A38" s="281"/>
      <c r="B38" s="349" t="s">
        <v>344</v>
      </c>
      <c r="C38" s="295">
        <v>20000</v>
      </c>
      <c r="D38" s="295">
        <v>20000</v>
      </c>
      <c r="E38" s="355">
        <v>5137</v>
      </c>
    </row>
    <row r="39" spans="1:5" ht="15.75">
      <c r="A39" s="281"/>
      <c r="B39" s="349" t="s">
        <v>345</v>
      </c>
      <c r="C39" s="295">
        <v>40000</v>
      </c>
      <c r="D39" s="295">
        <v>40000</v>
      </c>
      <c r="E39" s="355">
        <v>5172</v>
      </c>
    </row>
    <row r="40" spans="1:5" ht="15.75">
      <c r="A40" s="281"/>
      <c r="B40" s="349" t="s">
        <v>346</v>
      </c>
      <c r="C40" s="295">
        <v>0</v>
      </c>
      <c r="D40" s="295">
        <v>0</v>
      </c>
      <c r="E40" s="355"/>
    </row>
    <row r="41" spans="1:5" ht="18.75">
      <c r="A41" s="279" t="s">
        <v>287</v>
      </c>
      <c r="B41" s="348"/>
      <c r="C41" s="292">
        <f>SUM(C34:C40)</f>
        <v>170000</v>
      </c>
      <c r="D41" s="292">
        <f>SUM(D34:D40)</f>
        <v>195000</v>
      </c>
      <c r="E41" s="353"/>
    </row>
    <row r="42" spans="1:5" ht="12.75">
      <c r="A42" s="277"/>
      <c r="B42" s="140"/>
      <c r="C42" s="296"/>
      <c r="D42" s="296"/>
      <c r="E42" s="300"/>
    </row>
    <row r="43" spans="1:5" ht="15.75">
      <c r="A43" s="281" t="s">
        <v>347</v>
      </c>
      <c r="B43" s="349" t="s">
        <v>348</v>
      </c>
      <c r="C43" s="295">
        <v>20000</v>
      </c>
      <c r="D43" s="295">
        <v>0</v>
      </c>
      <c r="E43" s="355"/>
    </row>
    <row r="44" spans="1:5" ht="18.75">
      <c r="A44" s="279" t="s">
        <v>287</v>
      </c>
      <c r="B44" s="348"/>
      <c r="C44" s="292">
        <f>SUM(C43:C43)</f>
        <v>20000</v>
      </c>
      <c r="D44" s="292">
        <f>SUM(D43:D43)</f>
        <v>0</v>
      </c>
      <c r="E44" s="353"/>
    </row>
    <row r="45" spans="1:5" ht="12.75">
      <c r="A45" s="277"/>
      <c r="B45" s="140"/>
      <c r="C45" s="296"/>
      <c r="D45" s="296"/>
      <c r="E45" s="300"/>
    </row>
    <row r="46" spans="1:5" ht="15.75">
      <c r="A46" s="281" t="s">
        <v>349</v>
      </c>
      <c r="B46" s="349" t="s">
        <v>350</v>
      </c>
      <c r="C46" s="295">
        <v>25000</v>
      </c>
      <c r="D46" s="295">
        <v>0</v>
      </c>
      <c r="E46" s="355"/>
    </row>
    <row r="47" spans="1:5" ht="15.75">
      <c r="A47" s="281"/>
      <c r="B47" s="349" t="s">
        <v>351</v>
      </c>
      <c r="C47" s="295">
        <v>15000</v>
      </c>
      <c r="D47" s="295">
        <v>15000</v>
      </c>
      <c r="E47" s="355">
        <v>5171</v>
      </c>
    </row>
    <row r="48" spans="1:5" ht="18.75">
      <c r="A48" s="279" t="s">
        <v>287</v>
      </c>
      <c r="B48" s="348"/>
      <c r="C48" s="292">
        <f>SUM(C46:C47)</f>
        <v>40000</v>
      </c>
      <c r="D48" s="292">
        <f>SUM(D46:D47)</f>
        <v>15000</v>
      </c>
      <c r="E48" s="353"/>
    </row>
    <row r="49" spans="1:5" ht="12.75">
      <c r="A49" s="277"/>
      <c r="B49" s="140"/>
      <c r="C49" s="296"/>
      <c r="D49" s="296"/>
      <c r="E49" s="300"/>
    </row>
    <row r="50" spans="1:5" ht="15.75">
      <c r="A50" s="281" t="s">
        <v>352</v>
      </c>
      <c r="B50" s="349" t="s">
        <v>353</v>
      </c>
      <c r="C50" s="295">
        <v>13000</v>
      </c>
      <c r="D50" s="295">
        <v>37000</v>
      </c>
      <c r="E50" s="355">
        <v>5137</v>
      </c>
    </row>
    <row r="51" spans="1:5" ht="18.75">
      <c r="A51" s="279" t="s">
        <v>287</v>
      </c>
      <c r="B51" s="348"/>
      <c r="C51" s="292">
        <f>SUM(C50)</f>
        <v>13000</v>
      </c>
      <c r="D51" s="292">
        <f>SUM(D50)</f>
        <v>37000</v>
      </c>
      <c r="E51" s="353"/>
    </row>
    <row r="52" spans="1:5" ht="12.75">
      <c r="A52" s="277"/>
      <c r="B52" s="140"/>
      <c r="C52" s="296"/>
      <c r="D52" s="296"/>
      <c r="E52" s="300"/>
    </row>
    <row r="53" spans="1:5" ht="15.75">
      <c r="A53" s="281" t="s">
        <v>354</v>
      </c>
      <c r="B53" s="349" t="s">
        <v>355</v>
      </c>
      <c r="C53" s="295">
        <v>450000</v>
      </c>
      <c r="D53" s="295">
        <v>600000</v>
      </c>
      <c r="E53" s="355" t="s">
        <v>356</v>
      </c>
    </row>
    <row r="54" spans="1:5" ht="15.75">
      <c r="A54" s="281"/>
      <c r="B54" s="349" t="s">
        <v>357</v>
      </c>
      <c r="C54" s="295">
        <v>85000</v>
      </c>
      <c r="D54" s="295">
        <v>0</v>
      </c>
      <c r="E54" s="355"/>
    </row>
    <row r="55" spans="1:5" ht="15.75">
      <c r="A55" s="281"/>
      <c r="B55" s="349" t="s">
        <v>358</v>
      </c>
      <c r="C55" s="295">
        <v>115000</v>
      </c>
      <c r="D55" s="295">
        <v>0</v>
      </c>
      <c r="E55" s="355"/>
    </row>
    <row r="56" spans="1:5" ht="15.75">
      <c r="A56" s="281"/>
      <c r="B56" s="349" t="s">
        <v>359</v>
      </c>
      <c r="C56" s="295">
        <v>0</v>
      </c>
      <c r="D56" s="295">
        <v>600000</v>
      </c>
      <c r="E56" s="355" t="s">
        <v>356</v>
      </c>
    </row>
    <row r="57" spans="1:5" ht="15.75">
      <c r="A57" s="281"/>
      <c r="B57" s="349" t="s">
        <v>360</v>
      </c>
      <c r="C57" s="295">
        <v>0</v>
      </c>
      <c r="D57" s="295">
        <v>700000</v>
      </c>
      <c r="E57" s="355" t="s">
        <v>356</v>
      </c>
    </row>
    <row r="58" spans="1:5" ht="15.75">
      <c r="A58" s="281"/>
      <c r="B58" s="349" t="s">
        <v>361</v>
      </c>
      <c r="C58" s="295">
        <v>300000</v>
      </c>
      <c r="D58" s="295">
        <v>67000</v>
      </c>
      <c r="E58" s="355">
        <v>5171</v>
      </c>
    </row>
    <row r="59" spans="1:5" ht="15.75">
      <c r="A59" s="281"/>
      <c r="B59" s="349" t="s">
        <v>362</v>
      </c>
      <c r="C59" s="295">
        <v>175000</v>
      </c>
      <c r="D59" s="295">
        <v>0</v>
      </c>
      <c r="E59" s="355"/>
    </row>
    <row r="60" spans="1:5" ht="15.75">
      <c r="A60" s="281"/>
      <c r="B60" s="349" t="s">
        <v>363</v>
      </c>
      <c r="C60" s="295">
        <v>50000</v>
      </c>
      <c r="D60" s="295">
        <v>50000</v>
      </c>
      <c r="E60" s="355">
        <v>5171</v>
      </c>
    </row>
    <row r="61" spans="1:5" ht="15.75">
      <c r="A61" s="281"/>
      <c r="B61" s="349" t="s">
        <v>364</v>
      </c>
      <c r="C61" s="295">
        <v>30000</v>
      </c>
      <c r="D61" s="295">
        <v>30000</v>
      </c>
      <c r="E61" s="355">
        <v>5171</v>
      </c>
    </row>
    <row r="62" spans="1:5" ht="15.75">
      <c r="A62" s="281"/>
      <c r="B62" s="349" t="s">
        <v>365</v>
      </c>
      <c r="C62" s="295">
        <v>64000</v>
      </c>
      <c r="D62" s="295">
        <v>64000</v>
      </c>
      <c r="E62" s="355">
        <v>5171</v>
      </c>
    </row>
    <row r="63" spans="1:5" ht="18.75">
      <c r="A63" s="279" t="s">
        <v>287</v>
      </c>
      <c r="B63" s="348"/>
      <c r="C63" s="292">
        <f>SUM(C53:C62)</f>
        <v>1269000</v>
      </c>
      <c r="D63" s="292">
        <f>SUM(D53:D62)</f>
        <v>2111000</v>
      </c>
      <c r="E63" s="353"/>
    </row>
    <row r="64" spans="1:5" ht="12.75">
      <c r="A64" s="277"/>
      <c r="B64" s="308"/>
      <c r="C64" s="309"/>
      <c r="D64" s="309"/>
      <c r="E64" s="300"/>
    </row>
    <row r="65" spans="1:5" ht="15.75">
      <c r="A65" s="281" t="s">
        <v>366</v>
      </c>
      <c r="B65" s="349" t="s">
        <v>367</v>
      </c>
      <c r="C65" s="295">
        <v>25000</v>
      </c>
      <c r="D65" s="295">
        <v>0</v>
      </c>
      <c r="E65" s="355"/>
    </row>
    <row r="66" spans="1:5" ht="18.75">
      <c r="A66" s="279" t="s">
        <v>287</v>
      </c>
      <c r="B66" s="348"/>
      <c r="C66" s="292">
        <f>SUM(C65)</f>
        <v>25000</v>
      </c>
      <c r="D66" s="292">
        <f>SUM(D65)</f>
        <v>0</v>
      </c>
      <c r="E66" s="353"/>
    </row>
    <row r="67" spans="1:5" ht="12.75">
      <c r="A67" s="338"/>
      <c r="B67" s="339"/>
      <c r="C67" s="340"/>
      <c r="D67" s="340"/>
      <c r="E67" s="341"/>
    </row>
    <row r="68" spans="1:5" ht="15.75">
      <c r="A68" s="280" t="s">
        <v>368</v>
      </c>
      <c r="B68" s="345" t="s">
        <v>369</v>
      </c>
      <c r="C68" s="294">
        <v>100000</v>
      </c>
      <c r="D68" s="294">
        <v>100000</v>
      </c>
      <c r="E68" s="352">
        <v>5139</v>
      </c>
    </row>
    <row r="69" spans="1:5" ht="15.75">
      <c r="A69" s="281"/>
      <c r="B69" s="349" t="s">
        <v>370</v>
      </c>
      <c r="C69" s="295">
        <v>30000</v>
      </c>
      <c r="D69" s="295">
        <v>30000</v>
      </c>
      <c r="E69" s="355">
        <v>5139</v>
      </c>
    </row>
    <row r="70" spans="1:5" ht="15.75">
      <c r="A70" s="281"/>
      <c r="B70" s="349" t="s">
        <v>371</v>
      </c>
      <c r="C70" s="295">
        <v>35000</v>
      </c>
      <c r="D70" s="295">
        <v>35000</v>
      </c>
      <c r="E70" s="355">
        <v>5139</v>
      </c>
    </row>
    <row r="71" spans="1:5" ht="15.75">
      <c r="A71" s="281"/>
      <c r="B71" s="349" t="s">
        <v>372</v>
      </c>
      <c r="C71" s="295">
        <v>30000</v>
      </c>
      <c r="D71" s="295">
        <v>30000</v>
      </c>
      <c r="E71" s="355">
        <v>5139</v>
      </c>
    </row>
    <row r="72" spans="1:5" ht="15.75">
      <c r="A72" s="281"/>
      <c r="B72" s="349" t="s">
        <v>373</v>
      </c>
      <c r="C72" s="295">
        <v>20000</v>
      </c>
      <c r="D72" s="295">
        <v>20000</v>
      </c>
      <c r="E72" s="355">
        <v>5137</v>
      </c>
    </row>
    <row r="73" spans="1:5" ht="15.75">
      <c r="A73" s="281"/>
      <c r="B73" s="349" t="s">
        <v>374</v>
      </c>
      <c r="C73" s="295">
        <v>70000</v>
      </c>
      <c r="D73" s="295">
        <v>70000</v>
      </c>
      <c r="E73" s="355">
        <v>5139</v>
      </c>
    </row>
    <row r="74" spans="1:5" ht="18.75">
      <c r="A74" s="279" t="s">
        <v>287</v>
      </c>
      <c r="B74" s="348"/>
      <c r="C74" s="292">
        <f>SUM(C68:C73)</f>
        <v>285000</v>
      </c>
      <c r="D74" s="292">
        <f>SUM(D68:D73)</f>
        <v>285000</v>
      </c>
      <c r="E74" s="353"/>
    </row>
    <row r="75" spans="1:5" ht="12.75">
      <c r="A75" s="277"/>
      <c r="B75" s="140"/>
      <c r="C75" s="296"/>
      <c r="D75" s="296"/>
      <c r="E75" s="300"/>
    </row>
    <row r="76" spans="1:5" ht="15.75">
      <c r="A76" s="281" t="s">
        <v>375</v>
      </c>
      <c r="B76" s="349" t="s">
        <v>376</v>
      </c>
      <c r="C76" s="295">
        <v>35000</v>
      </c>
      <c r="D76" s="295">
        <v>35000</v>
      </c>
      <c r="E76" s="355">
        <v>5139</v>
      </c>
    </row>
    <row r="77" spans="1:5" ht="15.75">
      <c r="A77" s="281"/>
      <c r="B77" s="349" t="s">
        <v>377</v>
      </c>
      <c r="C77" s="295">
        <v>35000</v>
      </c>
      <c r="D77" s="295">
        <v>35000</v>
      </c>
      <c r="E77" s="355">
        <v>5139</v>
      </c>
    </row>
    <row r="78" spans="1:5" ht="15.75">
      <c r="A78" s="281"/>
      <c r="B78" s="349" t="s">
        <v>378</v>
      </c>
      <c r="C78" s="295">
        <v>20000</v>
      </c>
      <c r="D78" s="295">
        <v>20000</v>
      </c>
      <c r="E78" s="355">
        <v>5139</v>
      </c>
    </row>
    <row r="79" spans="1:5" ht="18.75">
      <c r="A79" s="279" t="s">
        <v>287</v>
      </c>
      <c r="B79" s="348"/>
      <c r="C79" s="292">
        <f>SUM(C76:C78)</f>
        <v>90000</v>
      </c>
      <c r="D79" s="292">
        <f>SUM(D76:D78)</f>
        <v>90000</v>
      </c>
      <c r="E79" s="353"/>
    </row>
    <row r="80" spans="1:5" ht="12.75">
      <c r="A80" s="277"/>
      <c r="B80" s="140"/>
      <c r="C80" s="296"/>
      <c r="D80" s="296"/>
      <c r="E80" s="300"/>
    </row>
    <row r="81" spans="1:5" ht="15.75">
      <c r="A81" s="281" t="s">
        <v>379</v>
      </c>
      <c r="B81" s="349" t="s">
        <v>380</v>
      </c>
      <c r="C81" s="295">
        <v>70000</v>
      </c>
      <c r="D81" s="295">
        <v>70000</v>
      </c>
      <c r="E81" s="355" t="s">
        <v>356</v>
      </c>
    </row>
    <row r="82" spans="1:5" ht="15.75">
      <c r="A82" s="281"/>
      <c r="B82" s="349" t="s">
        <v>381</v>
      </c>
      <c r="C82" s="295">
        <v>60000</v>
      </c>
      <c r="D82" s="295">
        <v>60000</v>
      </c>
      <c r="E82" s="355" t="s">
        <v>356</v>
      </c>
    </row>
    <row r="83" spans="1:5" ht="15.75">
      <c r="A83" s="281"/>
      <c r="B83" s="349" t="s">
        <v>382</v>
      </c>
      <c r="C83" s="295">
        <v>70000</v>
      </c>
      <c r="D83" s="295">
        <v>70000</v>
      </c>
      <c r="E83" s="355" t="s">
        <v>356</v>
      </c>
    </row>
    <row r="84" spans="1:5" ht="18.75">
      <c r="A84" s="279" t="s">
        <v>287</v>
      </c>
      <c r="B84" s="348"/>
      <c r="C84" s="292">
        <f>SUM(C81:C83)</f>
        <v>200000</v>
      </c>
      <c r="D84" s="292">
        <f>SUM(D81:D83)</f>
        <v>200000</v>
      </c>
      <c r="E84" s="353"/>
    </row>
    <row r="85" spans="1:5" ht="12.75">
      <c r="A85" s="277"/>
      <c r="B85" s="140"/>
      <c r="C85" s="296"/>
      <c r="D85" s="296"/>
      <c r="E85" s="300"/>
    </row>
    <row r="86" spans="1:5" ht="15.75">
      <c r="A86" s="360" t="s">
        <v>383</v>
      </c>
      <c r="B86" s="349" t="s">
        <v>384</v>
      </c>
      <c r="C86" s="295">
        <v>5000</v>
      </c>
      <c r="D86" s="295">
        <v>5000</v>
      </c>
      <c r="E86" s="355">
        <v>5171</v>
      </c>
    </row>
    <row r="87" spans="1:5" ht="18.75">
      <c r="A87" s="279" t="s">
        <v>287</v>
      </c>
      <c r="B87" s="348"/>
      <c r="C87" s="292">
        <f>SUM(C86)</f>
        <v>5000</v>
      </c>
      <c r="D87" s="292">
        <f>SUM(D86)</f>
        <v>5000</v>
      </c>
      <c r="E87" s="353"/>
    </row>
    <row r="88" spans="1:5" ht="12.75">
      <c r="A88" s="277"/>
      <c r="B88" s="140"/>
      <c r="C88" s="296"/>
      <c r="D88" s="296"/>
      <c r="E88" s="300"/>
    </row>
    <row r="89" spans="1:5" ht="15.75">
      <c r="A89" s="360" t="s">
        <v>385</v>
      </c>
      <c r="B89" s="349" t="s">
        <v>386</v>
      </c>
      <c r="C89" s="295">
        <v>50000</v>
      </c>
      <c r="D89" s="295">
        <v>50000</v>
      </c>
      <c r="E89" s="355">
        <v>5171</v>
      </c>
    </row>
    <row r="90" spans="1:5" ht="15.75">
      <c r="A90" s="342"/>
      <c r="B90" s="345" t="s">
        <v>387</v>
      </c>
      <c r="C90" s="294">
        <v>5000</v>
      </c>
      <c r="D90" s="343">
        <v>5000</v>
      </c>
      <c r="E90" s="357">
        <v>5171</v>
      </c>
    </row>
    <row r="91" spans="1:5" ht="18.75">
      <c r="A91" s="279" t="s">
        <v>287</v>
      </c>
      <c r="B91" s="348"/>
      <c r="C91" s="292">
        <f>SUM(C89:C90)</f>
        <v>55000</v>
      </c>
      <c r="D91" s="292">
        <f>SUM(D89:D90)</f>
        <v>55000</v>
      </c>
      <c r="E91" s="353"/>
    </row>
    <row r="92" spans="1:5" ht="12.75">
      <c r="A92" s="277"/>
      <c r="B92" s="140"/>
      <c r="C92" s="296"/>
      <c r="D92" s="296"/>
      <c r="E92" s="300"/>
    </row>
    <row r="93" spans="1:5" ht="15.75">
      <c r="A93" s="360" t="s">
        <v>388</v>
      </c>
      <c r="B93" s="349" t="s">
        <v>389</v>
      </c>
      <c r="C93" s="295">
        <v>200000</v>
      </c>
      <c r="D93" s="295">
        <v>200000</v>
      </c>
      <c r="E93" s="355" t="s">
        <v>356</v>
      </c>
    </row>
    <row r="94" spans="1:5" ht="15.75">
      <c r="A94" s="281"/>
      <c r="B94" s="349" t="s">
        <v>390</v>
      </c>
      <c r="C94" s="295">
        <v>30000</v>
      </c>
      <c r="D94" s="295">
        <v>30000</v>
      </c>
      <c r="E94" s="355">
        <v>5139</v>
      </c>
    </row>
    <row r="95" spans="1:5" ht="18.75">
      <c r="A95" s="279" t="s">
        <v>287</v>
      </c>
      <c r="B95" s="348"/>
      <c r="C95" s="292">
        <f>SUM(C93:C94)</f>
        <v>230000</v>
      </c>
      <c r="D95" s="292">
        <f>SUM(D93:D94)</f>
        <v>230000</v>
      </c>
      <c r="E95" s="353"/>
    </row>
    <row r="96" spans="1:5" ht="12.75">
      <c r="A96" s="277"/>
      <c r="B96" s="140"/>
      <c r="C96" s="296"/>
      <c r="D96" s="296"/>
      <c r="E96" s="300"/>
    </row>
    <row r="97" spans="1:5" ht="15.75">
      <c r="A97" s="360" t="s">
        <v>391</v>
      </c>
      <c r="B97" s="349" t="s">
        <v>392</v>
      </c>
      <c r="C97" s="295">
        <v>0</v>
      </c>
      <c r="D97" s="295">
        <v>5000</v>
      </c>
      <c r="E97" s="355">
        <v>5137</v>
      </c>
    </row>
    <row r="98" spans="1:5" ht="18.75">
      <c r="A98" s="279" t="s">
        <v>287</v>
      </c>
      <c r="B98" s="348"/>
      <c r="C98" s="292">
        <f>SUM(C97:C97)</f>
        <v>0</v>
      </c>
      <c r="D98" s="292">
        <f>SUM(D97:D97)</f>
        <v>5000</v>
      </c>
      <c r="E98" s="353"/>
    </row>
    <row r="99" spans="1:5" ht="12.75">
      <c r="A99" s="277"/>
      <c r="B99" s="140"/>
      <c r="C99" s="296"/>
      <c r="D99" s="296"/>
      <c r="E99" s="300"/>
    </row>
    <row r="100" spans="1:5" ht="18">
      <c r="A100" s="282" t="s">
        <v>393</v>
      </c>
      <c r="B100" s="350"/>
      <c r="C100" s="298">
        <f>C98+C95+C91+C87+C84+C79+C74+C66+C63+C51+C48+C44+C41+C32+C22+C18+C15+C12+C9</f>
        <v>2833500</v>
      </c>
      <c r="D100" s="298">
        <f>D98+D95+D91+D87+D84+D79+D74+D66+D63+D51+D48+D44+D41+D32+D22+D18+D15+D12+D9</f>
        <v>3659500</v>
      </c>
      <c r="E100" s="358"/>
    </row>
  </sheetData>
  <printOptions/>
  <pageMargins left="0" right="0" top="0.3937007784843445" bottom="0.19685038924217224" header="0.5118110179901123" footer="0.5118110179901123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5.7109375" style="0" customWidth="1"/>
    <col min="3" max="4" width="14.7109375" style="0" customWidth="1"/>
    <col min="5" max="5" width="8.28125" style="0" customWidth="1"/>
  </cols>
  <sheetData/>
  <printOptions/>
  <pageMargins left="0" right="0" top="0.3937007784843445" bottom="0.3937007784843445" header="0.5118110179901123" footer="0.511811017990112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0"/>
  <sheetViews>
    <sheetView workbookViewId="0" topLeftCell="A1">
      <selection activeCell="B9" sqref="B9"/>
    </sheetView>
  </sheetViews>
  <sheetFormatPr defaultColWidth="9.140625" defaultRowHeight="12.75"/>
  <cols>
    <col min="1" max="1" width="30.7109375" style="0" customWidth="1"/>
    <col min="2" max="2" width="15.7109375" style="0" customWidth="1"/>
    <col min="3" max="3" width="40.7109375" style="0" customWidth="1"/>
  </cols>
  <sheetData>
    <row r="1" spans="1:3" ht="20.25">
      <c r="A1" s="402" t="s">
        <v>864</v>
      </c>
      <c r="C1" s="420">
        <f>B13+B35+B110+B124+B133+B161</f>
        <v>48620</v>
      </c>
    </row>
    <row r="2" spans="1:3" ht="20.25">
      <c r="A2" s="402" t="s">
        <v>394</v>
      </c>
      <c r="C2" s="328"/>
    </row>
    <row r="3" ht="19.5" customHeight="1">
      <c r="A3" s="329" t="s">
        <v>283</v>
      </c>
    </row>
    <row r="4" ht="15.75">
      <c r="A4" s="8" t="s">
        <v>395</v>
      </c>
    </row>
    <row r="5" spans="1:3" ht="12.75">
      <c r="A5" s="115" t="s">
        <v>396</v>
      </c>
      <c r="B5" s="113" t="s">
        <v>861</v>
      </c>
      <c r="C5" s="115" t="s">
        <v>397</v>
      </c>
    </row>
    <row r="6" spans="1:3" ht="12.75">
      <c r="A6" s="116" t="s">
        <v>398</v>
      </c>
      <c r="B6" s="255" t="s">
        <v>862</v>
      </c>
      <c r="C6" s="116"/>
    </row>
    <row r="7" spans="1:3" ht="12.75">
      <c r="A7" s="179" t="s">
        <v>399</v>
      </c>
      <c r="B7" s="180">
        <v>4200</v>
      </c>
      <c r="C7" s="181" t="s">
        <v>400</v>
      </c>
    </row>
    <row r="8" spans="1:3" ht="12.75">
      <c r="A8" s="163" t="s">
        <v>401</v>
      </c>
      <c r="B8" s="164">
        <v>1000</v>
      </c>
      <c r="C8" s="165" t="s">
        <v>400</v>
      </c>
    </row>
    <row r="9" spans="1:3" ht="12.75">
      <c r="A9" s="163" t="s">
        <v>402</v>
      </c>
      <c r="B9" s="164">
        <v>4000</v>
      </c>
      <c r="C9" s="165" t="s">
        <v>400</v>
      </c>
    </row>
    <row r="10" spans="1:3" ht="12.75">
      <c r="A10" s="163" t="s">
        <v>403</v>
      </c>
      <c r="B10" s="164">
        <v>1232</v>
      </c>
      <c r="C10" s="165" t="s">
        <v>400</v>
      </c>
    </row>
    <row r="11" spans="1:3" ht="12.75">
      <c r="A11" s="111" t="s">
        <v>404</v>
      </c>
      <c r="B11" s="160">
        <v>6500</v>
      </c>
      <c r="C11" s="162" t="s">
        <v>400</v>
      </c>
    </row>
    <row r="12" spans="1:3" ht="12.75">
      <c r="A12" s="175" t="s">
        <v>405</v>
      </c>
      <c r="B12" s="176">
        <v>1000</v>
      </c>
      <c r="C12" s="177" t="s">
        <v>400</v>
      </c>
    </row>
    <row r="13" spans="1:3" ht="12.75">
      <c r="A13" s="77" t="s">
        <v>287</v>
      </c>
      <c r="B13" s="114">
        <f>SUM(B7:B12)</f>
        <v>17932</v>
      </c>
      <c r="C13" s="77"/>
    </row>
    <row r="14" spans="1:2" ht="12.75">
      <c r="A14" s="6"/>
      <c r="B14" s="6"/>
    </row>
    <row r="15" ht="15.75">
      <c r="A15" s="8" t="s">
        <v>406</v>
      </c>
    </row>
    <row r="16" spans="1:3" ht="12.75">
      <c r="A16" s="115" t="s">
        <v>396</v>
      </c>
      <c r="B16" s="113" t="s">
        <v>861</v>
      </c>
      <c r="C16" s="115" t="s">
        <v>397</v>
      </c>
    </row>
    <row r="17" spans="1:3" ht="12.75">
      <c r="A17" s="116" t="s">
        <v>398</v>
      </c>
      <c r="B17" s="255" t="s">
        <v>862</v>
      </c>
      <c r="C17" s="116"/>
    </row>
    <row r="18" spans="1:3" ht="12.75">
      <c r="A18" s="175" t="s">
        <v>407</v>
      </c>
      <c r="B18" s="203">
        <v>300</v>
      </c>
      <c r="C18" s="187" t="s">
        <v>408</v>
      </c>
    </row>
    <row r="19" spans="1:3" ht="12.75">
      <c r="A19" s="175"/>
      <c r="B19" s="258">
        <v>0</v>
      </c>
      <c r="C19" s="182" t="s">
        <v>409</v>
      </c>
    </row>
    <row r="20" spans="1:3" ht="12.75">
      <c r="A20" s="175"/>
      <c r="B20" s="258">
        <v>0</v>
      </c>
      <c r="C20" s="182" t="s">
        <v>410</v>
      </c>
    </row>
    <row r="21" spans="1:3" ht="12.75">
      <c r="A21" s="175"/>
      <c r="B21" s="251">
        <v>0</v>
      </c>
      <c r="C21" s="190" t="s">
        <v>411</v>
      </c>
    </row>
    <row r="22" spans="1:3" ht="12.75">
      <c r="A22" s="175"/>
      <c r="B22" s="160">
        <v>0</v>
      </c>
      <c r="C22" s="162" t="s">
        <v>400</v>
      </c>
    </row>
    <row r="23" spans="1:3" ht="12.75">
      <c r="A23" s="175"/>
      <c r="B23" s="160">
        <v>0</v>
      </c>
      <c r="C23" s="162" t="s">
        <v>412</v>
      </c>
    </row>
    <row r="24" spans="1:3" ht="12.75">
      <c r="A24" s="163" t="s">
        <v>413</v>
      </c>
      <c r="B24" s="164">
        <v>300</v>
      </c>
      <c r="C24" s="165" t="s">
        <v>400</v>
      </c>
    </row>
    <row r="25" spans="1:3" ht="12.75">
      <c r="A25" s="163" t="s">
        <v>414</v>
      </c>
      <c r="B25" s="164">
        <v>450</v>
      </c>
      <c r="C25" s="165" t="s">
        <v>415</v>
      </c>
    </row>
    <row r="26" spans="1:3" ht="12.75">
      <c r="A26" s="163" t="s">
        <v>416</v>
      </c>
      <c r="B26" s="164">
        <v>0</v>
      </c>
      <c r="C26" s="165" t="s">
        <v>400</v>
      </c>
    </row>
    <row r="27" spans="1:3" ht="12.75">
      <c r="A27" s="111" t="s">
        <v>417</v>
      </c>
      <c r="B27" s="160">
        <v>1000</v>
      </c>
      <c r="C27" s="162" t="s">
        <v>418</v>
      </c>
    </row>
    <row r="28" spans="1:3" ht="12.75">
      <c r="A28" s="175" t="s">
        <v>419</v>
      </c>
      <c r="B28" s="176">
        <v>40</v>
      </c>
      <c r="C28" s="177" t="s">
        <v>400</v>
      </c>
    </row>
    <row r="29" spans="1:3" ht="12.75">
      <c r="A29" s="163" t="s">
        <v>420</v>
      </c>
      <c r="B29" s="164">
        <v>25</v>
      </c>
      <c r="C29" s="165" t="s">
        <v>400</v>
      </c>
    </row>
    <row r="30" spans="1:3" ht="12.75">
      <c r="A30" s="163" t="s">
        <v>421</v>
      </c>
      <c r="B30" s="164">
        <v>35</v>
      </c>
      <c r="C30" s="165" t="s">
        <v>400</v>
      </c>
    </row>
    <row r="31" spans="1:3" ht="12.75">
      <c r="A31" s="163"/>
      <c r="B31" s="164">
        <v>0</v>
      </c>
      <c r="C31" s="165" t="s">
        <v>422</v>
      </c>
    </row>
    <row r="32" spans="1:3" ht="12.75">
      <c r="A32" s="163"/>
      <c r="B32" s="164">
        <v>103</v>
      </c>
      <c r="C32" s="162" t="s">
        <v>423</v>
      </c>
    </row>
    <row r="33" spans="1:3" ht="12.75">
      <c r="A33" s="163" t="s">
        <v>424</v>
      </c>
      <c r="B33" s="164">
        <v>3</v>
      </c>
      <c r="C33" s="165" t="s">
        <v>400</v>
      </c>
    </row>
    <row r="34" spans="1:3" ht="12.75">
      <c r="A34" s="163" t="s">
        <v>425</v>
      </c>
      <c r="B34" s="164">
        <v>10</v>
      </c>
      <c r="C34" s="165" t="s">
        <v>400</v>
      </c>
    </row>
    <row r="35" spans="1:3" ht="12.75">
      <c r="A35" s="77" t="s">
        <v>287</v>
      </c>
      <c r="B35" s="114">
        <f>SUM(B18:B34)</f>
        <v>2266</v>
      </c>
      <c r="C35" s="77"/>
    </row>
    <row r="37" ht="15.75">
      <c r="A37" s="8" t="s">
        <v>426</v>
      </c>
    </row>
    <row r="38" spans="1:3" ht="12.75">
      <c r="A38" s="115" t="s">
        <v>396</v>
      </c>
      <c r="B38" s="113" t="s">
        <v>861</v>
      </c>
      <c r="C38" s="115" t="s">
        <v>397</v>
      </c>
    </row>
    <row r="39" spans="1:3" ht="12.75">
      <c r="A39" s="116" t="s">
        <v>398</v>
      </c>
      <c r="B39" s="255" t="s">
        <v>862</v>
      </c>
      <c r="C39" s="116"/>
    </row>
    <row r="40" spans="1:3" ht="12.75">
      <c r="A40" s="175" t="s">
        <v>427</v>
      </c>
      <c r="B40" s="203">
        <v>0</v>
      </c>
      <c r="C40" s="187" t="s">
        <v>428</v>
      </c>
    </row>
    <row r="41" spans="1:3" ht="12.75">
      <c r="A41" s="175"/>
      <c r="B41" s="160">
        <v>0</v>
      </c>
      <c r="C41" s="162" t="s">
        <v>429</v>
      </c>
    </row>
    <row r="42" spans="1:3" ht="12.75">
      <c r="A42" s="175"/>
      <c r="B42" s="160">
        <v>150</v>
      </c>
      <c r="C42" s="162" t="s">
        <v>430</v>
      </c>
    </row>
    <row r="43" spans="1:3" ht="12.75">
      <c r="A43" s="175"/>
      <c r="B43" s="160">
        <v>17</v>
      </c>
      <c r="C43" s="162" t="s">
        <v>431</v>
      </c>
    </row>
    <row r="44" spans="1:3" ht="12.75">
      <c r="A44" s="175"/>
      <c r="B44" s="160">
        <v>20</v>
      </c>
      <c r="C44" s="162" t="s">
        <v>432</v>
      </c>
    </row>
    <row r="45" spans="1:3" ht="12.75">
      <c r="A45" s="175"/>
      <c r="B45" s="160">
        <v>25</v>
      </c>
      <c r="C45" s="162" t="s">
        <v>423</v>
      </c>
    </row>
    <row r="46" spans="1:3" ht="12.75">
      <c r="A46" s="175"/>
      <c r="B46" s="160">
        <v>20</v>
      </c>
      <c r="C46" s="162" t="s">
        <v>433</v>
      </c>
    </row>
    <row r="47" spans="1:3" ht="12.75">
      <c r="A47" s="175"/>
      <c r="B47" s="160">
        <v>1507</v>
      </c>
      <c r="C47" s="162" t="s">
        <v>434</v>
      </c>
    </row>
    <row r="48" spans="1:3" ht="12.75">
      <c r="A48" s="175"/>
      <c r="B48" s="160">
        <v>302</v>
      </c>
      <c r="C48" s="162" t="s">
        <v>435</v>
      </c>
    </row>
    <row r="49" spans="1:3" ht="12.75">
      <c r="A49" s="175"/>
      <c r="B49" s="160">
        <v>330</v>
      </c>
      <c r="C49" s="162" t="s">
        <v>436</v>
      </c>
    </row>
    <row r="50" spans="1:3" ht="12.75">
      <c r="A50" s="175"/>
      <c r="B50" s="160">
        <v>550</v>
      </c>
      <c r="C50" s="162" t="s">
        <v>437</v>
      </c>
    </row>
    <row r="51" spans="1:3" ht="12.75">
      <c r="A51" s="175"/>
      <c r="B51" s="164">
        <v>250</v>
      </c>
      <c r="C51" s="165" t="s">
        <v>438</v>
      </c>
    </row>
    <row r="52" spans="1:3" ht="12.75">
      <c r="A52" s="175"/>
      <c r="B52" s="164">
        <v>30</v>
      </c>
      <c r="C52" s="165" t="s">
        <v>439</v>
      </c>
    </row>
    <row r="53" spans="1:3" ht="12.75">
      <c r="A53" s="175"/>
      <c r="B53" s="164">
        <v>187</v>
      </c>
      <c r="C53" s="165" t="s">
        <v>623</v>
      </c>
    </row>
    <row r="54" spans="1:3" ht="12.75">
      <c r="A54" s="175"/>
      <c r="B54" s="160">
        <v>0</v>
      </c>
      <c r="C54" s="162" t="s">
        <v>440</v>
      </c>
    </row>
    <row r="55" spans="1:3" ht="12.75">
      <c r="A55" s="175"/>
      <c r="B55" s="160">
        <v>5</v>
      </c>
      <c r="C55" s="162" t="s">
        <v>441</v>
      </c>
    </row>
    <row r="56" spans="1:3" ht="12.75">
      <c r="A56" s="175"/>
      <c r="B56" s="164">
        <v>289</v>
      </c>
      <c r="C56" s="165" t="s">
        <v>442</v>
      </c>
    </row>
    <row r="57" spans="1:3" ht="12.75">
      <c r="A57" s="175"/>
      <c r="B57" s="164">
        <v>0</v>
      </c>
      <c r="C57" s="165" t="s">
        <v>443</v>
      </c>
    </row>
    <row r="58" spans="1:3" ht="12.75">
      <c r="A58" s="163" t="s">
        <v>444</v>
      </c>
      <c r="B58" s="164">
        <v>30</v>
      </c>
      <c r="C58" s="165" t="s">
        <v>433</v>
      </c>
    </row>
    <row r="59" spans="1:3" ht="12.75">
      <c r="A59" s="163" t="s">
        <v>445</v>
      </c>
      <c r="B59" s="160">
        <v>60</v>
      </c>
      <c r="C59" s="162" t="s">
        <v>446</v>
      </c>
    </row>
    <row r="60" spans="1:3" ht="12.75">
      <c r="A60" s="175" t="s">
        <v>112</v>
      </c>
      <c r="B60" s="160">
        <v>35</v>
      </c>
      <c r="C60" s="162" t="s">
        <v>447</v>
      </c>
    </row>
    <row r="61" spans="1:3" ht="12.75">
      <c r="A61" s="157"/>
      <c r="B61" s="160">
        <v>35</v>
      </c>
      <c r="C61" s="162" t="s">
        <v>448</v>
      </c>
    </row>
    <row r="62" spans="1:3" ht="12.75">
      <c r="A62" s="163" t="s">
        <v>449</v>
      </c>
      <c r="B62" s="164">
        <v>95</v>
      </c>
      <c r="C62" s="165" t="s">
        <v>450</v>
      </c>
    </row>
    <row r="63" spans="1:3" ht="12.75">
      <c r="A63" s="163" t="s">
        <v>451</v>
      </c>
      <c r="B63" s="164">
        <v>0</v>
      </c>
      <c r="C63" s="165" t="s">
        <v>452</v>
      </c>
    </row>
    <row r="64" spans="1:3" ht="12.75">
      <c r="A64" s="175" t="s">
        <v>453</v>
      </c>
      <c r="B64" s="164">
        <v>10</v>
      </c>
      <c r="C64" s="165" t="s">
        <v>430</v>
      </c>
    </row>
    <row r="65" spans="1:3" ht="12.75">
      <c r="A65" s="175"/>
      <c r="B65" s="164">
        <v>0</v>
      </c>
      <c r="C65" s="165" t="s">
        <v>433</v>
      </c>
    </row>
    <row r="66" spans="1:3" ht="12.75">
      <c r="A66" s="175"/>
      <c r="B66" s="160">
        <v>332</v>
      </c>
      <c r="C66" s="162" t="s">
        <v>454</v>
      </c>
    </row>
    <row r="67" spans="1:3" ht="12.75">
      <c r="A67" s="175"/>
      <c r="B67" s="160">
        <v>520</v>
      </c>
      <c r="C67" s="162" t="s">
        <v>455</v>
      </c>
    </row>
    <row r="68" spans="1:3" ht="12.75">
      <c r="A68" s="175"/>
      <c r="B68" s="160">
        <v>1100</v>
      </c>
      <c r="C68" s="162" t="s">
        <v>456</v>
      </c>
    </row>
    <row r="69" spans="1:3" ht="12.75">
      <c r="A69" s="175"/>
      <c r="B69" s="160">
        <v>3273</v>
      </c>
      <c r="C69" s="162" t="s">
        <v>457</v>
      </c>
    </row>
    <row r="70" spans="1:3" ht="12.75">
      <c r="A70" s="175"/>
      <c r="B70" s="164">
        <v>655</v>
      </c>
      <c r="C70" s="165" t="s">
        <v>435</v>
      </c>
    </row>
    <row r="71" spans="1:3" ht="12.75">
      <c r="A71" s="175"/>
      <c r="B71" s="164">
        <v>324</v>
      </c>
      <c r="C71" s="165" t="s">
        <v>436</v>
      </c>
    </row>
    <row r="72" spans="1:3" ht="12.75">
      <c r="A72" s="175"/>
      <c r="B72" s="160">
        <v>5</v>
      </c>
      <c r="C72" s="162" t="s">
        <v>458</v>
      </c>
    </row>
    <row r="73" spans="1:3" ht="12.75">
      <c r="A73" s="175"/>
      <c r="B73" s="160">
        <v>1302</v>
      </c>
      <c r="C73" s="162" t="s">
        <v>440</v>
      </c>
    </row>
    <row r="74" spans="1:3" ht="12.75">
      <c r="A74" s="175"/>
      <c r="B74" s="160">
        <v>0</v>
      </c>
      <c r="C74" s="162" t="s">
        <v>441</v>
      </c>
    </row>
    <row r="75" spans="1:3" ht="12.75">
      <c r="A75" s="175"/>
      <c r="B75" s="160">
        <v>5</v>
      </c>
      <c r="C75" s="162" t="s">
        <v>459</v>
      </c>
    </row>
    <row r="76" spans="1:3" ht="12.75">
      <c r="A76" s="175"/>
      <c r="B76" s="160">
        <v>370</v>
      </c>
      <c r="C76" s="162" t="s">
        <v>442</v>
      </c>
    </row>
    <row r="77" spans="1:3" ht="12.75">
      <c r="A77" s="163" t="s">
        <v>460</v>
      </c>
      <c r="B77" s="160">
        <v>30</v>
      </c>
      <c r="C77" s="162" t="s">
        <v>423</v>
      </c>
    </row>
    <row r="78" spans="1:3" ht="12.75">
      <c r="A78" s="175" t="s">
        <v>116</v>
      </c>
      <c r="B78" s="160">
        <v>0</v>
      </c>
      <c r="C78" s="162" t="s">
        <v>423</v>
      </c>
    </row>
    <row r="79" spans="1:3" ht="12.75">
      <c r="A79" s="175"/>
      <c r="B79" s="160">
        <v>2</v>
      </c>
      <c r="C79" s="162" t="s">
        <v>457</v>
      </c>
    </row>
    <row r="80" spans="1:3" ht="12.75">
      <c r="A80" s="157"/>
      <c r="B80" s="160">
        <v>0</v>
      </c>
      <c r="C80" s="162" t="s">
        <v>436</v>
      </c>
    </row>
    <row r="81" spans="1:3" ht="12.75">
      <c r="A81" s="157" t="s">
        <v>461</v>
      </c>
      <c r="B81" s="160">
        <v>0</v>
      </c>
      <c r="C81" s="162" t="s">
        <v>423</v>
      </c>
    </row>
    <row r="82" spans="1:3" ht="12.75">
      <c r="A82" s="163" t="s">
        <v>462</v>
      </c>
      <c r="B82" s="160">
        <v>6</v>
      </c>
      <c r="C82" s="162" t="s">
        <v>423</v>
      </c>
    </row>
    <row r="83" spans="1:3" ht="12.75">
      <c r="A83" s="175"/>
      <c r="B83" s="164">
        <v>40</v>
      </c>
      <c r="C83" s="165" t="s">
        <v>845</v>
      </c>
    </row>
    <row r="84" spans="1:3" ht="12.75">
      <c r="A84" s="157"/>
      <c r="B84" s="164">
        <v>0</v>
      </c>
      <c r="C84" s="165" t="s">
        <v>435</v>
      </c>
    </row>
    <row r="85" spans="1:3" ht="12.75">
      <c r="A85" s="163" t="s">
        <v>463</v>
      </c>
      <c r="B85" s="164">
        <v>0</v>
      </c>
      <c r="C85" s="165" t="s">
        <v>464</v>
      </c>
    </row>
    <row r="86" spans="1:3" ht="12.75">
      <c r="A86" s="163"/>
      <c r="B86" s="164">
        <v>0</v>
      </c>
      <c r="C86" s="165" t="s">
        <v>423</v>
      </c>
    </row>
    <row r="87" spans="1:3" ht="12.75">
      <c r="A87" s="175"/>
      <c r="B87" s="164">
        <v>0</v>
      </c>
      <c r="C87" s="165" t="s">
        <v>465</v>
      </c>
    </row>
    <row r="88" spans="1:3" ht="12.75">
      <c r="A88" s="175"/>
      <c r="B88" s="164">
        <v>0</v>
      </c>
      <c r="C88" s="165" t="s">
        <v>434</v>
      </c>
    </row>
    <row r="89" spans="1:3" ht="12.75">
      <c r="A89" s="157"/>
      <c r="B89" s="164">
        <v>0</v>
      </c>
      <c r="C89" s="165" t="s">
        <v>437</v>
      </c>
    </row>
    <row r="90" spans="1:3" ht="12.75">
      <c r="A90" s="175" t="s">
        <v>466</v>
      </c>
      <c r="B90" s="164">
        <v>35</v>
      </c>
      <c r="C90" s="165" t="s">
        <v>465</v>
      </c>
    </row>
    <row r="91" spans="1:3" ht="12.75">
      <c r="A91" s="175"/>
      <c r="B91" s="164">
        <v>0</v>
      </c>
      <c r="C91" s="165" t="s">
        <v>465</v>
      </c>
    </row>
    <row r="92" spans="1:3" ht="12.75">
      <c r="A92" s="175"/>
      <c r="B92" s="160">
        <v>0</v>
      </c>
      <c r="C92" s="162" t="s">
        <v>433</v>
      </c>
    </row>
    <row r="93" spans="1:3" ht="12.75">
      <c r="A93" s="175"/>
      <c r="B93" s="176">
        <v>0</v>
      </c>
      <c r="C93" s="177" t="s">
        <v>437</v>
      </c>
    </row>
    <row r="94" spans="1:3" ht="12.75">
      <c r="A94" s="163" t="s">
        <v>467</v>
      </c>
      <c r="B94" s="164">
        <v>0</v>
      </c>
      <c r="C94" s="165" t="s">
        <v>442</v>
      </c>
    </row>
    <row r="95" spans="1:3" ht="12.75">
      <c r="A95" s="334" t="s">
        <v>468</v>
      </c>
      <c r="B95" s="332">
        <v>0</v>
      </c>
      <c r="C95" s="333" t="s">
        <v>423</v>
      </c>
    </row>
    <row r="96" spans="1:3" ht="12.75">
      <c r="A96" s="157"/>
      <c r="B96" s="164">
        <v>0</v>
      </c>
      <c r="C96" s="165" t="s">
        <v>465</v>
      </c>
    </row>
    <row r="97" spans="1:3" ht="12.75">
      <c r="A97" s="163" t="s">
        <v>469</v>
      </c>
      <c r="B97" s="164">
        <v>0</v>
      </c>
      <c r="C97" s="165" t="s">
        <v>428</v>
      </c>
    </row>
    <row r="98" spans="1:3" ht="12.75">
      <c r="A98" s="175" t="s">
        <v>470</v>
      </c>
      <c r="B98" s="164">
        <v>0</v>
      </c>
      <c r="C98" s="165" t="s">
        <v>430</v>
      </c>
    </row>
    <row r="99" spans="2:3" ht="12.75">
      <c r="B99" s="160">
        <v>0</v>
      </c>
      <c r="C99" s="171" t="s">
        <v>471</v>
      </c>
    </row>
    <row r="100" spans="1:3" ht="12.75">
      <c r="A100" s="175"/>
      <c r="B100" s="160">
        <v>0</v>
      </c>
      <c r="C100" s="171" t="s">
        <v>432</v>
      </c>
    </row>
    <row r="101" spans="1:3" ht="12.75">
      <c r="A101" s="175"/>
      <c r="B101" s="160">
        <v>0</v>
      </c>
      <c r="C101" s="162" t="s">
        <v>423</v>
      </c>
    </row>
    <row r="102" spans="1:3" ht="12.75">
      <c r="A102" s="175"/>
      <c r="B102" s="164">
        <v>0</v>
      </c>
      <c r="C102" s="162" t="s">
        <v>465</v>
      </c>
    </row>
    <row r="103" spans="1:3" ht="12.75">
      <c r="A103" s="175"/>
      <c r="B103" s="164">
        <v>0</v>
      </c>
      <c r="C103" s="162" t="s">
        <v>456</v>
      </c>
    </row>
    <row r="104" spans="1:3" ht="12.75">
      <c r="A104" s="175"/>
      <c r="B104" s="164">
        <v>5</v>
      </c>
      <c r="C104" s="165" t="s">
        <v>450</v>
      </c>
    </row>
    <row r="105" spans="1:3" ht="12.75">
      <c r="A105" s="175"/>
      <c r="B105" s="164">
        <v>0</v>
      </c>
      <c r="C105" s="165" t="s">
        <v>472</v>
      </c>
    </row>
    <row r="106" spans="1:3" ht="12.75">
      <c r="A106" s="175"/>
      <c r="B106" s="164">
        <v>0</v>
      </c>
      <c r="C106" s="403" t="s">
        <v>305</v>
      </c>
    </row>
    <row r="107" spans="1:3" ht="12.75">
      <c r="A107" s="111" t="s">
        <v>473</v>
      </c>
      <c r="B107" s="204">
        <v>500</v>
      </c>
      <c r="C107" s="386" t="s">
        <v>465</v>
      </c>
    </row>
    <row r="108" spans="1:3" ht="12.75">
      <c r="A108" s="175" t="s">
        <v>474</v>
      </c>
      <c r="B108" s="176">
        <v>0</v>
      </c>
      <c r="C108" s="177" t="s">
        <v>475</v>
      </c>
    </row>
    <row r="109" spans="1:3" ht="12.75">
      <c r="A109" s="175"/>
      <c r="B109" s="164">
        <v>0</v>
      </c>
      <c r="C109" s="174" t="s">
        <v>459</v>
      </c>
    </row>
    <row r="110" spans="1:3" ht="12.75">
      <c r="A110" s="77" t="s">
        <v>287</v>
      </c>
      <c r="B110" s="114">
        <f>SUM(B40:B109)</f>
        <v>12451</v>
      </c>
      <c r="C110" s="77"/>
    </row>
    <row r="111" spans="1:3" ht="12.75">
      <c r="A111" s="82"/>
      <c r="B111" s="267"/>
      <c r="C111" s="82"/>
    </row>
    <row r="112" ht="15.75">
      <c r="A112" s="8" t="s">
        <v>476</v>
      </c>
    </row>
    <row r="113" spans="1:3" ht="12.75">
      <c r="A113" s="115" t="s">
        <v>396</v>
      </c>
      <c r="B113" s="113" t="s">
        <v>861</v>
      </c>
      <c r="C113" s="115" t="s">
        <v>397</v>
      </c>
    </row>
    <row r="114" spans="1:3" ht="12.75">
      <c r="A114" s="116" t="s">
        <v>398</v>
      </c>
      <c r="B114" s="255" t="s">
        <v>862</v>
      </c>
      <c r="C114" s="116"/>
    </row>
    <row r="115" spans="1:3" ht="12.75">
      <c r="A115" s="179" t="s">
        <v>477</v>
      </c>
      <c r="B115" s="155">
        <v>0</v>
      </c>
      <c r="C115" s="156" t="s">
        <v>478</v>
      </c>
    </row>
    <row r="116" spans="1:3" ht="12.75">
      <c r="A116" s="175"/>
      <c r="B116" s="158">
        <v>50</v>
      </c>
      <c r="C116" s="387" t="s">
        <v>479</v>
      </c>
    </row>
    <row r="117" spans="1:3" ht="12.75">
      <c r="A117" s="175" t="s">
        <v>480</v>
      </c>
      <c r="B117" s="160">
        <v>0</v>
      </c>
      <c r="C117" s="162" t="s">
        <v>481</v>
      </c>
    </row>
    <row r="118" spans="1:3" ht="12.75">
      <c r="A118" s="175"/>
      <c r="B118" s="160">
        <v>0</v>
      </c>
      <c r="C118" s="162" t="s">
        <v>482</v>
      </c>
    </row>
    <row r="119" spans="1:3" ht="12.75">
      <c r="A119" s="175"/>
      <c r="B119" s="160">
        <v>2569</v>
      </c>
      <c r="C119" s="162" t="s">
        <v>483</v>
      </c>
    </row>
    <row r="120" spans="1:3" ht="12.75">
      <c r="A120" s="175"/>
      <c r="B120" s="164">
        <v>0</v>
      </c>
      <c r="C120" s="165" t="s">
        <v>483</v>
      </c>
    </row>
    <row r="121" spans="1:3" ht="12.75">
      <c r="A121" s="111" t="s">
        <v>484</v>
      </c>
      <c r="B121" s="164">
        <v>0</v>
      </c>
      <c r="C121" s="165" t="s">
        <v>485</v>
      </c>
    </row>
    <row r="122" spans="1:3" ht="12.75">
      <c r="A122" s="163" t="s">
        <v>486</v>
      </c>
      <c r="B122" s="164">
        <v>0</v>
      </c>
      <c r="C122" s="165" t="s">
        <v>487</v>
      </c>
    </row>
    <row r="123" spans="1:3" ht="12.75">
      <c r="A123" s="163" t="s">
        <v>486</v>
      </c>
      <c r="B123" s="164">
        <v>0</v>
      </c>
      <c r="C123" s="165" t="s">
        <v>487</v>
      </c>
    </row>
    <row r="124" spans="1:3" ht="12.75">
      <c r="A124" s="77" t="s">
        <v>287</v>
      </c>
      <c r="B124" s="114">
        <f>SUM(B115:B123)</f>
        <v>2619</v>
      </c>
      <c r="C124" s="77"/>
    </row>
    <row r="125" ht="15.75">
      <c r="A125" s="8" t="s">
        <v>488</v>
      </c>
    </row>
    <row r="126" spans="1:3" ht="12.75">
      <c r="A126" s="115" t="s">
        <v>396</v>
      </c>
      <c r="B126" s="113" t="s">
        <v>861</v>
      </c>
      <c r="C126" s="115" t="s">
        <v>397</v>
      </c>
    </row>
    <row r="127" spans="1:3" ht="12.75">
      <c r="A127" s="116" t="s">
        <v>398</v>
      </c>
      <c r="B127" s="255" t="s">
        <v>862</v>
      </c>
      <c r="C127" s="116"/>
    </row>
    <row r="128" spans="1:3" ht="12.75">
      <c r="A128" s="179" t="s">
        <v>489</v>
      </c>
      <c r="B128" s="180">
        <v>0</v>
      </c>
      <c r="C128" s="181" t="s">
        <v>490</v>
      </c>
    </row>
    <row r="129" spans="1:3" ht="12.75">
      <c r="A129" s="163" t="s">
        <v>491</v>
      </c>
      <c r="B129" s="164">
        <v>0</v>
      </c>
      <c r="C129" s="165" t="s">
        <v>490</v>
      </c>
    </row>
    <row r="130" spans="1:3" ht="12.75">
      <c r="A130" s="163" t="s">
        <v>492</v>
      </c>
      <c r="B130" s="164">
        <v>0</v>
      </c>
      <c r="C130" s="165" t="s">
        <v>493</v>
      </c>
    </row>
    <row r="131" spans="1:3" ht="12.75">
      <c r="A131" s="163" t="s">
        <v>494</v>
      </c>
      <c r="B131" s="164">
        <v>0</v>
      </c>
      <c r="C131" s="165" t="s">
        <v>495</v>
      </c>
    </row>
    <row r="132" spans="1:3" ht="12.75">
      <c r="A132" s="178" t="s">
        <v>496</v>
      </c>
      <c r="B132" s="173">
        <v>0</v>
      </c>
      <c r="C132" s="174" t="s">
        <v>497</v>
      </c>
    </row>
    <row r="133" spans="1:3" ht="12.75">
      <c r="A133" s="77" t="s">
        <v>287</v>
      </c>
      <c r="B133" s="114">
        <f>SUM(B128:B132)</f>
        <v>0</v>
      </c>
      <c r="C133" s="77"/>
    </row>
    <row r="137" ht="15.75">
      <c r="A137" s="8" t="s">
        <v>498</v>
      </c>
    </row>
    <row r="138" spans="1:3" ht="12.75">
      <c r="A138" s="115" t="s">
        <v>396</v>
      </c>
      <c r="B138" s="113" t="s">
        <v>861</v>
      </c>
      <c r="C138" s="115" t="s">
        <v>397</v>
      </c>
    </row>
    <row r="139" spans="1:3" ht="12.75">
      <c r="A139" s="116" t="s">
        <v>398</v>
      </c>
      <c r="B139" s="255" t="s">
        <v>862</v>
      </c>
      <c r="C139" s="116"/>
    </row>
    <row r="140" spans="1:3" ht="12.75">
      <c r="A140" s="206"/>
      <c r="B140" s="204">
        <v>483</v>
      </c>
      <c r="C140" s="399" t="s">
        <v>181</v>
      </c>
    </row>
    <row r="141" spans="1:3" ht="12.75">
      <c r="A141" s="175"/>
      <c r="B141" s="205">
        <v>12484</v>
      </c>
      <c r="C141" s="226" t="s">
        <v>182</v>
      </c>
    </row>
    <row r="142" spans="1:3" ht="12.75">
      <c r="A142" s="175"/>
      <c r="B142" s="204">
        <v>0</v>
      </c>
      <c r="C142" s="386" t="s">
        <v>834</v>
      </c>
    </row>
    <row r="143" spans="1:3" ht="12.75">
      <c r="A143" s="175"/>
      <c r="B143" s="204">
        <v>0</v>
      </c>
      <c r="C143" s="386" t="s">
        <v>835</v>
      </c>
    </row>
    <row r="144" spans="1:3" ht="12.75">
      <c r="A144" s="175"/>
      <c r="B144" s="158">
        <v>0</v>
      </c>
      <c r="C144" s="159" t="s">
        <v>847</v>
      </c>
    </row>
    <row r="145" spans="1:3" ht="12.75">
      <c r="A145" s="206"/>
      <c r="B145" s="160">
        <v>0</v>
      </c>
      <c r="C145" s="162" t="s">
        <v>499</v>
      </c>
    </row>
    <row r="146" spans="1:3" ht="12.75">
      <c r="A146" s="206"/>
      <c r="B146" s="160">
        <v>229</v>
      </c>
      <c r="C146" s="162" t="s">
        <v>500</v>
      </c>
    </row>
    <row r="147" spans="1:3" ht="12.75">
      <c r="A147" s="206"/>
      <c r="B147" s="160">
        <v>0</v>
      </c>
      <c r="C147" s="162" t="s">
        <v>848</v>
      </c>
    </row>
    <row r="148" spans="1:3" ht="12.75">
      <c r="A148" s="206"/>
      <c r="B148" s="160">
        <v>0</v>
      </c>
      <c r="C148" s="162" t="s">
        <v>833</v>
      </c>
    </row>
    <row r="149" spans="1:3" ht="12.75">
      <c r="A149" s="206"/>
      <c r="B149" s="160">
        <v>0</v>
      </c>
      <c r="C149" s="162" t="s">
        <v>836</v>
      </c>
    </row>
    <row r="150" spans="1:3" ht="12.75">
      <c r="A150" s="206"/>
      <c r="B150" s="160">
        <v>0</v>
      </c>
      <c r="C150" s="162" t="s">
        <v>846</v>
      </c>
    </row>
    <row r="151" spans="1:3" ht="12.75">
      <c r="A151" s="206"/>
      <c r="B151" s="160">
        <v>50</v>
      </c>
      <c r="C151" s="162" t="s">
        <v>501</v>
      </c>
    </row>
    <row r="152" spans="1:3" ht="12.75">
      <c r="A152" s="206"/>
      <c r="B152" s="160">
        <v>106</v>
      </c>
      <c r="C152" s="162" t="s">
        <v>502</v>
      </c>
    </row>
    <row r="153" spans="1:3" ht="12.75">
      <c r="A153" s="206"/>
      <c r="B153" s="164">
        <v>0</v>
      </c>
      <c r="C153" s="165" t="s">
        <v>849</v>
      </c>
    </row>
    <row r="154" spans="1:3" ht="12.75">
      <c r="A154" s="206"/>
      <c r="B154" s="164">
        <v>0</v>
      </c>
      <c r="C154" s="393" t="s">
        <v>503</v>
      </c>
    </row>
    <row r="155" spans="1:3" ht="12.75">
      <c r="A155" s="206"/>
      <c r="B155" s="164">
        <v>0</v>
      </c>
      <c r="C155" s="394" t="s">
        <v>504</v>
      </c>
    </row>
    <row r="156" spans="1:3" ht="12.75">
      <c r="A156" s="206"/>
      <c r="B156" s="164">
        <v>0</v>
      </c>
      <c r="C156" s="165" t="s">
        <v>505</v>
      </c>
    </row>
    <row r="157" spans="1:3" ht="12.75">
      <c r="A157" s="188" t="s">
        <v>838</v>
      </c>
      <c r="B157" s="164">
        <v>0</v>
      </c>
      <c r="C157" s="165" t="s">
        <v>506</v>
      </c>
    </row>
    <row r="158" spans="1:3" ht="12.75">
      <c r="A158" s="188" t="s">
        <v>839</v>
      </c>
      <c r="B158" s="164">
        <v>0</v>
      </c>
      <c r="C158" s="165" t="s">
        <v>506</v>
      </c>
    </row>
    <row r="159" spans="1:3" ht="12.75">
      <c r="A159" s="418"/>
      <c r="B159" s="164">
        <v>0</v>
      </c>
      <c r="C159" s="165" t="s">
        <v>850</v>
      </c>
    </row>
    <row r="160" spans="1:3" ht="12.75">
      <c r="A160" s="206"/>
      <c r="B160" s="260">
        <v>0</v>
      </c>
      <c r="C160" s="174" t="s">
        <v>507</v>
      </c>
    </row>
    <row r="161" spans="1:3" ht="12.75">
      <c r="A161" s="77" t="s">
        <v>287</v>
      </c>
      <c r="B161" s="419">
        <f>SUM(B140:B160)</f>
        <v>13352</v>
      </c>
      <c r="C161" s="77"/>
    </row>
    <row r="162" ht="12.75">
      <c r="B162" s="256"/>
    </row>
    <row r="163" ht="12.75">
      <c r="B163" s="256"/>
    </row>
    <row r="164" ht="12.75">
      <c r="B164" s="256"/>
    </row>
    <row r="165" ht="12.75">
      <c r="B165" s="256"/>
    </row>
    <row r="166" ht="12.75">
      <c r="B166" s="256"/>
    </row>
    <row r="167" ht="12.75">
      <c r="B167" s="256"/>
    </row>
    <row r="168" ht="12.75">
      <c r="B168" s="256"/>
    </row>
    <row r="169" ht="12.75">
      <c r="B169" s="256"/>
    </row>
    <row r="170" ht="12.75">
      <c r="B170" s="256"/>
    </row>
    <row r="171" ht="12.75">
      <c r="B171" s="256"/>
    </row>
    <row r="172" ht="12.75">
      <c r="B172" s="256"/>
    </row>
    <row r="173" ht="12.75">
      <c r="B173" s="256"/>
    </row>
    <row r="174" ht="12.75">
      <c r="B174" s="256"/>
    </row>
    <row r="175" ht="12.75">
      <c r="B175" s="256"/>
    </row>
    <row r="176" ht="12.75">
      <c r="B176" s="256"/>
    </row>
    <row r="177" ht="12.75">
      <c r="B177" s="256"/>
    </row>
    <row r="178" ht="12.75">
      <c r="B178" s="256"/>
    </row>
    <row r="179" ht="12.75">
      <c r="B179" s="256"/>
    </row>
    <row r="180" ht="12.75">
      <c r="B180" s="256"/>
    </row>
    <row r="181" ht="12.75">
      <c r="B181" s="256"/>
    </row>
    <row r="182" ht="12.75">
      <c r="B182" s="256"/>
    </row>
    <row r="183" ht="12.75">
      <c r="B183" s="256"/>
    </row>
    <row r="184" ht="12.75">
      <c r="B184" s="256"/>
    </row>
    <row r="185" ht="12.75">
      <c r="B185" s="256"/>
    </row>
    <row r="186" ht="12.75">
      <c r="B186" s="256"/>
    </row>
    <row r="187" ht="12.75">
      <c r="B187" s="256"/>
    </row>
    <row r="188" ht="12.75">
      <c r="B188" s="256"/>
    </row>
    <row r="189" ht="12.75">
      <c r="B189" s="256"/>
    </row>
    <row r="190" ht="12.75">
      <c r="B190" s="256"/>
    </row>
    <row r="191" ht="12.75">
      <c r="B191" s="256"/>
    </row>
    <row r="192" ht="12.75">
      <c r="B192" s="256"/>
    </row>
    <row r="193" ht="12.75">
      <c r="B193" s="256"/>
    </row>
    <row r="194" ht="12.75">
      <c r="B194" s="256"/>
    </row>
    <row r="195" ht="12.75">
      <c r="B195" s="256"/>
    </row>
    <row r="196" ht="12.75">
      <c r="B196" s="256"/>
    </row>
    <row r="197" ht="12.75">
      <c r="B197" s="256"/>
    </row>
    <row r="198" ht="12.75">
      <c r="B198" s="256"/>
    </row>
    <row r="199" ht="12.75">
      <c r="B199" s="256"/>
    </row>
    <row r="200" ht="12.75">
      <c r="B200" s="256"/>
    </row>
    <row r="201" ht="12.75">
      <c r="B201" s="256"/>
    </row>
    <row r="202" ht="12.75">
      <c r="B202" s="256"/>
    </row>
    <row r="203" ht="12.75">
      <c r="B203" s="256"/>
    </row>
    <row r="204" ht="12.75">
      <c r="B204" s="256"/>
    </row>
    <row r="205" ht="12.75">
      <c r="B205" s="256"/>
    </row>
    <row r="206" ht="12.75">
      <c r="B206" s="256"/>
    </row>
    <row r="207" ht="12.75">
      <c r="B207" s="256"/>
    </row>
    <row r="208" ht="12.75">
      <c r="B208" s="256"/>
    </row>
    <row r="209" ht="12.75">
      <c r="B209" s="256"/>
    </row>
    <row r="210" ht="12.75">
      <c r="B210" s="256"/>
    </row>
    <row r="211" ht="12.75">
      <c r="B211" s="256"/>
    </row>
    <row r="212" ht="12.75">
      <c r="B212" s="256"/>
    </row>
    <row r="213" ht="12.75">
      <c r="B213" s="256"/>
    </row>
    <row r="214" ht="12.75">
      <c r="B214" s="256"/>
    </row>
    <row r="215" ht="12.75">
      <c r="B215" s="256"/>
    </row>
    <row r="216" ht="12.75">
      <c r="B216" s="256"/>
    </row>
    <row r="217" ht="12.75">
      <c r="B217" s="256"/>
    </row>
    <row r="218" ht="12.75">
      <c r="B218" s="256"/>
    </row>
    <row r="219" ht="12.75">
      <c r="B219" s="256"/>
    </row>
    <row r="220" ht="12.75">
      <c r="B220" s="256"/>
    </row>
    <row r="221" ht="12.75">
      <c r="B221" s="256"/>
    </row>
    <row r="222" ht="12.75">
      <c r="B222" s="256"/>
    </row>
    <row r="223" ht="12.75">
      <c r="B223" s="256"/>
    </row>
    <row r="224" ht="12.75">
      <c r="B224" s="256"/>
    </row>
    <row r="225" ht="12.75">
      <c r="B225" s="256"/>
    </row>
    <row r="226" ht="12.75">
      <c r="B226" s="256"/>
    </row>
    <row r="227" ht="12.75">
      <c r="B227" s="256"/>
    </row>
    <row r="228" ht="12.75">
      <c r="B228" s="256"/>
    </row>
    <row r="229" ht="12.75">
      <c r="B229" s="256"/>
    </row>
    <row r="230" ht="12.75">
      <c r="B230" s="256"/>
    </row>
    <row r="231" ht="12.75">
      <c r="B231" s="256"/>
    </row>
    <row r="232" ht="12.75">
      <c r="B232" s="256"/>
    </row>
    <row r="233" ht="12.75">
      <c r="B233" s="256"/>
    </row>
    <row r="234" ht="12.75">
      <c r="B234" s="256"/>
    </row>
    <row r="235" ht="12.75">
      <c r="B235" s="256"/>
    </row>
    <row r="236" ht="12.75">
      <c r="B236" s="256"/>
    </row>
    <row r="237" ht="12.75">
      <c r="B237" s="256"/>
    </row>
    <row r="238" ht="12.75">
      <c r="B238" s="256"/>
    </row>
    <row r="239" ht="12.75">
      <c r="B239" s="256"/>
    </row>
    <row r="240" ht="12.75">
      <c r="B240" s="256"/>
    </row>
    <row r="241" ht="12.75">
      <c r="B241" s="256"/>
    </row>
    <row r="242" ht="12.75">
      <c r="B242" s="256"/>
    </row>
    <row r="243" ht="12.75">
      <c r="B243" s="256"/>
    </row>
    <row r="244" ht="12.75">
      <c r="B244" s="256"/>
    </row>
    <row r="245" ht="12.75">
      <c r="B245" s="256"/>
    </row>
    <row r="246" ht="12.75">
      <c r="B246" s="256"/>
    </row>
    <row r="247" ht="12.75">
      <c r="B247" s="256"/>
    </row>
    <row r="248" ht="12.75">
      <c r="B248" s="256"/>
    </row>
    <row r="249" ht="12.75">
      <c r="B249" s="256"/>
    </row>
    <row r="250" ht="12.75">
      <c r="B250" s="256"/>
    </row>
    <row r="251" ht="12.75">
      <c r="B251" s="256"/>
    </row>
    <row r="252" ht="12.75">
      <c r="B252" s="256"/>
    </row>
    <row r="253" ht="12.75">
      <c r="B253" s="256"/>
    </row>
    <row r="254" ht="12.75">
      <c r="B254" s="256"/>
    </row>
    <row r="255" ht="12.75">
      <c r="B255" s="256"/>
    </row>
    <row r="256" ht="12.75">
      <c r="B256" s="256"/>
    </row>
    <row r="257" ht="12.75">
      <c r="B257" s="256"/>
    </row>
    <row r="258" ht="12.75">
      <c r="B258" s="256"/>
    </row>
    <row r="259" ht="12.75">
      <c r="B259" s="256"/>
    </row>
    <row r="260" ht="12.75">
      <c r="B260" s="256"/>
    </row>
    <row r="261" ht="12.75">
      <c r="B261" s="256"/>
    </row>
    <row r="262" ht="12.75">
      <c r="B262" s="256"/>
    </row>
    <row r="263" ht="12.75">
      <c r="B263" s="256"/>
    </row>
    <row r="264" ht="12.75">
      <c r="B264" s="256"/>
    </row>
    <row r="265" ht="12.75">
      <c r="B265" s="256"/>
    </row>
    <row r="266" ht="12.75">
      <c r="B266" s="256"/>
    </row>
    <row r="267" ht="12.75">
      <c r="B267" s="256"/>
    </row>
    <row r="268" ht="12.75">
      <c r="B268" s="256"/>
    </row>
    <row r="269" ht="12.75">
      <c r="B269" s="256"/>
    </row>
    <row r="270" ht="12.75">
      <c r="B270" s="256"/>
    </row>
    <row r="271" ht="12.75">
      <c r="B271" s="256"/>
    </row>
    <row r="272" ht="12.75">
      <c r="B272" s="256"/>
    </row>
    <row r="273" ht="12.75">
      <c r="B273" s="256"/>
    </row>
    <row r="274" ht="12.75">
      <c r="B274" s="256"/>
    </row>
    <row r="275" ht="12.75">
      <c r="B275" s="256"/>
    </row>
    <row r="276" ht="12.75">
      <c r="B276" s="256"/>
    </row>
    <row r="277" ht="12.75">
      <c r="B277" s="256"/>
    </row>
    <row r="278" ht="12.75">
      <c r="B278" s="256"/>
    </row>
    <row r="279" ht="12.75">
      <c r="B279" s="256"/>
    </row>
    <row r="280" ht="12.75">
      <c r="B280" s="256"/>
    </row>
    <row r="281" ht="12.75">
      <c r="B281" s="256"/>
    </row>
    <row r="282" ht="12.75">
      <c r="B282" s="256"/>
    </row>
    <row r="283" ht="12.75">
      <c r="B283" s="256"/>
    </row>
    <row r="284" ht="12.75">
      <c r="B284" s="256"/>
    </row>
    <row r="285" ht="12.75">
      <c r="B285" s="256"/>
    </row>
    <row r="286" ht="12.75">
      <c r="B286" s="256"/>
    </row>
    <row r="287" ht="12.75">
      <c r="B287" s="256"/>
    </row>
    <row r="288" ht="12.75">
      <c r="B288" s="256"/>
    </row>
    <row r="289" ht="12.75">
      <c r="B289" s="256"/>
    </row>
    <row r="290" ht="12.75">
      <c r="B290" s="256"/>
    </row>
    <row r="291" ht="12.75">
      <c r="B291" s="256"/>
    </row>
    <row r="292" ht="12.75">
      <c r="B292" s="256"/>
    </row>
    <row r="293" ht="12.75">
      <c r="B293" s="256"/>
    </row>
    <row r="294" ht="12.75">
      <c r="B294" s="256"/>
    </row>
    <row r="295" ht="12.75">
      <c r="B295" s="256"/>
    </row>
    <row r="296" ht="12.75">
      <c r="B296" s="256"/>
    </row>
    <row r="297" ht="12.75">
      <c r="B297" s="256"/>
    </row>
    <row r="298" ht="12.75">
      <c r="B298" s="256"/>
    </row>
    <row r="299" ht="12.75">
      <c r="B299" s="256"/>
    </row>
    <row r="300" ht="12.75">
      <c r="B300" s="256"/>
    </row>
    <row r="301" ht="12.75">
      <c r="B301" s="256"/>
    </row>
    <row r="302" ht="12.75">
      <c r="B302" s="256"/>
    </row>
    <row r="303" ht="12.75">
      <c r="B303" s="256"/>
    </row>
    <row r="304" ht="12.75">
      <c r="B304" s="256"/>
    </row>
    <row r="305" ht="12.75">
      <c r="B305" s="256"/>
    </row>
    <row r="306" ht="12.75">
      <c r="B306" s="256"/>
    </row>
    <row r="307" ht="12.75">
      <c r="B307" s="256"/>
    </row>
    <row r="308" ht="12.75">
      <c r="B308" s="256"/>
    </row>
    <row r="309" ht="12.75">
      <c r="B309" s="256"/>
    </row>
    <row r="310" ht="12.75">
      <c r="B310" s="256"/>
    </row>
  </sheetData>
  <printOptions/>
  <pageMargins left="0" right="0" top="0.3937007784843445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87"/>
  <sheetViews>
    <sheetView tabSelected="1" workbookViewId="0" topLeftCell="A475">
      <selection activeCell="B485" sqref="B485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40.7109375" style="0" customWidth="1"/>
  </cols>
  <sheetData>
    <row r="1" spans="1:3" ht="18" customHeight="1">
      <c r="A1" s="402" t="s">
        <v>865</v>
      </c>
      <c r="C1" s="420">
        <f>B89+B163+B170+B176+B255+B346+B405+B423+B435+B442+B461+B477+B503+B544</f>
        <v>48620</v>
      </c>
    </row>
    <row r="2" spans="1:3" ht="18" customHeight="1">
      <c r="A2" s="402" t="s">
        <v>508</v>
      </c>
      <c r="C2" s="328"/>
    </row>
    <row r="3" spans="1:2" ht="19.5" customHeight="1">
      <c r="A3" s="330" t="s">
        <v>283</v>
      </c>
      <c r="B3" t="s">
        <v>175</v>
      </c>
    </row>
    <row r="4" ht="4.5" customHeight="1"/>
    <row r="5" ht="18.75">
      <c r="A5" s="3" t="s">
        <v>509</v>
      </c>
    </row>
    <row r="6" spans="1:3" ht="12.75">
      <c r="A6" s="115" t="s">
        <v>510</v>
      </c>
      <c r="B6" s="113" t="s">
        <v>861</v>
      </c>
      <c r="C6" s="115" t="s">
        <v>397</v>
      </c>
    </row>
    <row r="7" spans="1:3" ht="12.75">
      <c r="A7" s="116" t="s">
        <v>398</v>
      </c>
      <c r="B7" s="255" t="s">
        <v>862</v>
      </c>
      <c r="C7" s="116"/>
    </row>
    <row r="8" spans="1:3" ht="12.75">
      <c r="A8" s="154" t="s">
        <v>511</v>
      </c>
      <c r="B8" s="158">
        <v>124</v>
      </c>
      <c r="C8" s="159" t="s">
        <v>512</v>
      </c>
    </row>
    <row r="9" spans="1:3" ht="12.75">
      <c r="A9" s="111"/>
      <c r="B9" s="160">
        <v>2920</v>
      </c>
      <c r="C9" s="161" t="s">
        <v>513</v>
      </c>
    </row>
    <row r="10" spans="1:3" ht="12.75">
      <c r="A10" s="111"/>
      <c r="B10" s="160">
        <v>0</v>
      </c>
      <c r="C10" s="161" t="s">
        <v>433</v>
      </c>
    </row>
    <row r="11" spans="1:3" ht="12.75">
      <c r="A11" s="111"/>
      <c r="B11" s="160">
        <v>1020</v>
      </c>
      <c r="C11" s="162" t="s">
        <v>514</v>
      </c>
    </row>
    <row r="12" spans="1:3" ht="12.75">
      <c r="A12" s="163"/>
      <c r="B12" s="164">
        <v>2158</v>
      </c>
      <c r="C12" s="165" t="s">
        <v>437</v>
      </c>
    </row>
    <row r="13" spans="1:3" ht="12.75">
      <c r="A13" s="111"/>
      <c r="B13" s="160">
        <v>0</v>
      </c>
      <c r="C13" s="162" t="s">
        <v>515</v>
      </c>
    </row>
    <row r="14" spans="1:3" ht="12.75">
      <c r="A14" s="111"/>
      <c r="B14" s="160">
        <v>68</v>
      </c>
      <c r="C14" s="162" t="s">
        <v>516</v>
      </c>
    </row>
    <row r="15" spans="1:3" ht="12.75">
      <c r="A15" s="111"/>
      <c r="B15" s="160">
        <v>1930</v>
      </c>
      <c r="C15" s="162" t="s">
        <v>517</v>
      </c>
    </row>
    <row r="16" spans="1:3" ht="12.75">
      <c r="A16" s="111"/>
      <c r="B16" s="160">
        <v>130</v>
      </c>
      <c r="C16" s="162" t="s">
        <v>518</v>
      </c>
    </row>
    <row r="17" spans="1:3" ht="12.75">
      <c r="A17" s="111" t="s">
        <v>519</v>
      </c>
      <c r="B17" s="160">
        <v>13</v>
      </c>
      <c r="C17" s="162" t="s">
        <v>520</v>
      </c>
    </row>
    <row r="18" spans="1:3" ht="12.75">
      <c r="A18" s="111"/>
      <c r="B18" s="160">
        <v>0</v>
      </c>
      <c r="C18" s="162" t="s">
        <v>521</v>
      </c>
    </row>
    <row r="19" spans="1:3" ht="12.75">
      <c r="A19" s="166"/>
      <c r="B19" s="160">
        <v>13</v>
      </c>
      <c r="C19" s="162" t="s">
        <v>522</v>
      </c>
    </row>
    <row r="20" spans="1:3" ht="12.75">
      <c r="A20" s="166"/>
      <c r="B20" s="160">
        <v>43</v>
      </c>
      <c r="C20" s="162" t="s">
        <v>523</v>
      </c>
    </row>
    <row r="21" spans="1:3" ht="12.75">
      <c r="A21" s="166"/>
      <c r="B21" s="160">
        <v>9</v>
      </c>
      <c r="C21" s="162" t="s">
        <v>540</v>
      </c>
    </row>
    <row r="22" spans="1:3" ht="12.75">
      <c r="A22" s="166"/>
      <c r="B22" s="160">
        <v>0</v>
      </c>
      <c r="C22" s="162" t="s">
        <v>524</v>
      </c>
    </row>
    <row r="23" spans="1:3" ht="12.75">
      <c r="A23" s="167" t="s">
        <v>843</v>
      </c>
      <c r="B23" s="160">
        <v>23</v>
      </c>
      <c r="C23" s="162" t="s">
        <v>525</v>
      </c>
    </row>
    <row r="24" spans="1:3" ht="12.75">
      <c r="A24" s="166"/>
      <c r="B24" s="160">
        <v>26</v>
      </c>
      <c r="C24" s="162" t="s">
        <v>541</v>
      </c>
    </row>
    <row r="25" spans="1:3" ht="12.75">
      <c r="A25" s="166"/>
      <c r="B25" s="160">
        <v>150</v>
      </c>
      <c r="C25" s="162" t="s">
        <v>526</v>
      </c>
    </row>
    <row r="26" spans="1:3" ht="12.75">
      <c r="A26" s="166"/>
      <c r="B26" s="160">
        <v>26</v>
      </c>
      <c r="C26" s="162" t="s">
        <v>527</v>
      </c>
    </row>
    <row r="27" spans="1:3" ht="12.75">
      <c r="A27" s="166"/>
      <c r="B27" s="160">
        <v>0</v>
      </c>
      <c r="C27" s="162" t="s">
        <v>528</v>
      </c>
    </row>
    <row r="28" spans="1:3" ht="12.75">
      <c r="A28" s="166"/>
      <c r="B28" s="160">
        <v>0</v>
      </c>
      <c r="C28" s="162" t="s">
        <v>529</v>
      </c>
    </row>
    <row r="29" spans="1:3" ht="12.75">
      <c r="A29" s="166"/>
      <c r="B29" s="160">
        <v>15</v>
      </c>
      <c r="C29" s="162" t="s">
        <v>530</v>
      </c>
    </row>
    <row r="30" spans="1:3" ht="12.75">
      <c r="A30" s="166"/>
      <c r="B30" s="160">
        <v>12</v>
      </c>
      <c r="C30" s="162" t="s">
        <v>436</v>
      </c>
    </row>
    <row r="31" spans="1:3" ht="12.75">
      <c r="A31" s="166"/>
      <c r="B31" s="160">
        <v>0</v>
      </c>
      <c r="C31" s="162" t="s">
        <v>531</v>
      </c>
    </row>
    <row r="32" spans="1:3" ht="12.75">
      <c r="A32" s="166"/>
      <c r="B32" s="160">
        <v>39</v>
      </c>
      <c r="C32" s="162" t="s">
        <v>532</v>
      </c>
    </row>
    <row r="33" spans="1:3" ht="12.75">
      <c r="A33" s="166"/>
      <c r="B33" s="160">
        <v>22</v>
      </c>
      <c r="C33" s="162" t="s">
        <v>439</v>
      </c>
    </row>
    <row r="34" spans="1:3" ht="12.75">
      <c r="A34" s="166"/>
      <c r="B34" s="160">
        <v>0</v>
      </c>
      <c r="C34" s="162" t="s">
        <v>515</v>
      </c>
    </row>
    <row r="35" spans="1:3" ht="12.75">
      <c r="A35" s="166"/>
      <c r="B35" s="160">
        <v>13</v>
      </c>
      <c r="C35" s="162" t="s">
        <v>516</v>
      </c>
    </row>
    <row r="36" spans="1:3" ht="12.75">
      <c r="A36" s="166"/>
      <c r="B36" s="160">
        <v>33</v>
      </c>
      <c r="C36" s="162" t="s">
        <v>533</v>
      </c>
    </row>
    <row r="37" spans="1:3" ht="12.75">
      <c r="A37" s="167" t="s">
        <v>842</v>
      </c>
      <c r="B37" s="160">
        <v>977</v>
      </c>
      <c r="C37" s="162" t="s">
        <v>525</v>
      </c>
    </row>
    <row r="38" spans="1:3" ht="12.75">
      <c r="A38" s="167" t="s">
        <v>534</v>
      </c>
      <c r="B38" s="160">
        <v>0</v>
      </c>
      <c r="C38" s="162" t="s">
        <v>524</v>
      </c>
    </row>
    <row r="39" spans="1:3" ht="12.75">
      <c r="A39" s="167"/>
      <c r="B39" s="160">
        <v>0</v>
      </c>
      <c r="C39" s="162" t="s">
        <v>526</v>
      </c>
    </row>
    <row r="40" spans="1:3" ht="12.75">
      <c r="A40" s="167"/>
      <c r="B40" s="160">
        <v>0</v>
      </c>
      <c r="C40" s="162" t="s">
        <v>531</v>
      </c>
    </row>
    <row r="41" spans="1:3" ht="12.75">
      <c r="A41" s="167" t="s">
        <v>535</v>
      </c>
      <c r="B41" s="160">
        <v>0</v>
      </c>
      <c r="C41" s="162" t="s">
        <v>520</v>
      </c>
    </row>
    <row r="42" spans="1:3" ht="12.75">
      <c r="A42" s="168">
        <v>0.26</v>
      </c>
      <c r="B42" s="160">
        <v>0</v>
      </c>
      <c r="C42" s="162" t="s">
        <v>536</v>
      </c>
    </row>
    <row r="43" spans="1:3" ht="12.75">
      <c r="A43" s="167"/>
      <c r="B43" s="160">
        <v>0</v>
      </c>
      <c r="C43" s="162" t="s">
        <v>537</v>
      </c>
    </row>
    <row r="44" spans="1:3" ht="12.75">
      <c r="A44" s="167"/>
      <c r="B44" s="160">
        <v>35</v>
      </c>
      <c r="C44" s="162" t="s">
        <v>538</v>
      </c>
    </row>
    <row r="45" spans="1:3" ht="12.75">
      <c r="A45" s="167"/>
      <c r="B45" s="160">
        <v>11</v>
      </c>
      <c r="C45" s="162" t="s">
        <v>539</v>
      </c>
    </row>
    <row r="46" spans="1:3" ht="12.75">
      <c r="A46" s="167"/>
      <c r="B46" s="160">
        <v>0</v>
      </c>
      <c r="C46" s="162" t="s">
        <v>540</v>
      </c>
    </row>
    <row r="47" spans="1:3" ht="12.75">
      <c r="A47" s="167"/>
      <c r="B47" s="160">
        <v>0</v>
      </c>
      <c r="C47" s="162" t="s">
        <v>524</v>
      </c>
    </row>
    <row r="48" spans="1:3" ht="12.75">
      <c r="A48" s="167"/>
      <c r="B48" s="160">
        <v>260</v>
      </c>
      <c r="C48" s="162" t="s">
        <v>525</v>
      </c>
    </row>
    <row r="49" spans="1:3" ht="12.75">
      <c r="A49" s="167"/>
      <c r="B49" s="160">
        <v>835</v>
      </c>
      <c r="C49" s="162" t="s">
        <v>526</v>
      </c>
    </row>
    <row r="50" spans="1:3" ht="12.75">
      <c r="A50" s="167"/>
      <c r="B50" s="160">
        <v>0</v>
      </c>
      <c r="C50" s="162" t="s">
        <v>541</v>
      </c>
    </row>
    <row r="51" spans="1:3" ht="12.75">
      <c r="A51" s="167"/>
      <c r="B51" s="160">
        <v>6</v>
      </c>
      <c r="C51" s="162" t="s">
        <v>527</v>
      </c>
    </row>
    <row r="52" spans="1:3" ht="12.75">
      <c r="A52" s="167"/>
      <c r="B52" s="160">
        <v>0</v>
      </c>
      <c r="C52" s="162" t="s">
        <v>528</v>
      </c>
    </row>
    <row r="53" spans="1:3" ht="12.75">
      <c r="A53" s="167"/>
      <c r="B53" s="160">
        <v>0</v>
      </c>
      <c r="C53" s="162" t="s">
        <v>529</v>
      </c>
    </row>
    <row r="54" spans="1:3" ht="12.75">
      <c r="A54" s="167"/>
      <c r="B54" s="160">
        <v>269</v>
      </c>
      <c r="C54" s="162" t="s">
        <v>482</v>
      </c>
    </row>
    <row r="55" spans="1:3" ht="12.75">
      <c r="A55" s="167"/>
      <c r="B55" s="160">
        <v>3</v>
      </c>
      <c r="C55" s="162" t="s">
        <v>436</v>
      </c>
    </row>
    <row r="56" spans="1:3" ht="12.75">
      <c r="A56" s="167"/>
      <c r="B56" s="164">
        <v>561</v>
      </c>
      <c r="C56" s="165" t="s">
        <v>531</v>
      </c>
    </row>
    <row r="57" spans="1:3" ht="12.75">
      <c r="A57" s="167"/>
      <c r="B57" s="160">
        <v>10</v>
      </c>
      <c r="C57" s="162" t="s">
        <v>532</v>
      </c>
    </row>
    <row r="58" spans="1:3" ht="12.75">
      <c r="A58" s="167"/>
      <c r="B58" s="160">
        <v>6</v>
      </c>
      <c r="C58" s="162" t="s">
        <v>439</v>
      </c>
    </row>
    <row r="59" spans="1:3" ht="12.75">
      <c r="A59" s="167"/>
      <c r="B59" s="160">
        <v>0</v>
      </c>
      <c r="C59" s="162" t="s">
        <v>515</v>
      </c>
    </row>
    <row r="60" spans="1:3" ht="12.75">
      <c r="A60" s="167"/>
      <c r="B60" s="160">
        <v>19</v>
      </c>
      <c r="C60" s="162" t="s">
        <v>516</v>
      </c>
    </row>
    <row r="61" spans="1:3" ht="12.75">
      <c r="A61" s="167"/>
      <c r="B61" s="160">
        <v>8</v>
      </c>
      <c r="C61" s="162" t="s">
        <v>533</v>
      </c>
    </row>
    <row r="62" spans="1:3" ht="12.75">
      <c r="A62" s="167"/>
      <c r="B62" s="160">
        <v>500</v>
      </c>
      <c r="C62" s="162" t="s">
        <v>542</v>
      </c>
    </row>
    <row r="63" spans="1:3" ht="12.75">
      <c r="A63" s="167"/>
      <c r="B63" s="160">
        <v>34</v>
      </c>
      <c r="C63" s="162" t="s">
        <v>543</v>
      </c>
    </row>
    <row r="64" spans="1:3" ht="12.75">
      <c r="A64" s="167" t="s">
        <v>544</v>
      </c>
      <c r="B64" s="160">
        <v>0</v>
      </c>
      <c r="C64" s="162" t="s">
        <v>520</v>
      </c>
    </row>
    <row r="65" spans="1:3" ht="12.75">
      <c r="A65" s="170">
        <v>0.09</v>
      </c>
      <c r="B65" s="160">
        <v>0</v>
      </c>
      <c r="C65" s="162" t="s">
        <v>545</v>
      </c>
    </row>
    <row r="66" spans="1:3" ht="12.75">
      <c r="A66" s="167"/>
      <c r="B66" s="160">
        <v>0</v>
      </c>
      <c r="C66" s="162" t="s">
        <v>546</v>
      </c>
    </row>
    <row r="67" spans="1:3" ht="12.75">
      <c r="A67" s="167"/>
      <c r="B67" s="160">
        <v>12</v>
      </c>
      <c r="C67" s="162" t="s">
        <v>547</v>
      </c>
    </row>
    <row r="68" spans="1:3" ht="12.75">
      <c r="A68" s="167"/>
      <c r="B68" s="160">
        <v>4</v>
      </c>
      <c r="C68" s="162" t="s">
        <v>539</v>
      </c>
    </row>
    <row r="69" spans="1:3" ht="12.75">
      <c r="A69" s="167"/>
      <c r="B69" s="160">
        <v>0</v>
      </c>
      <c r="C69" s="162" t="s">
        <v>540</v>
      </c>
    </row>
    <row r="70" spans="1:3" ht="12.75">
      <c r="A70" s="167"/>
      <c r="B70" s="160">
        <v>0</v>
      </c>
      <c r="C70" s="162" t="s">
        <v>524</v>
      </c>
    </row>
    <row r="71" spans="1:3" ht="12.75">
      <c r="A71" s="167"/>
      <c r="B71" s="160">
        <v>90</v>
      </c>
      <c r="C71" s="162" t="s">
        <v>525</v>
      </c>
    </row>
    <row r="72" spans="1:3" ht="12.75">
      <c r="A72" s="167"/>
      <c r="B72" s="160">
        <v>279</v>
      </c>
      <c r="C72" s="162" t="s">
        <v>526</v>
      </c>
    </row>
    <row r="73" spans="1:3" ht="12.75">
      <c r="A73" s="167"/>
      <c r="B73" s="160">
        <v>0</v>
      </c>
      <c r="C73" s="162" t="s">
        <v>548</v>
      </c>
    </row>
    <row r="74" spans="1:3" ht="12.75">
      <c r="A74" s="167"/>
      <c r="B74" s="160">
        <v>2</v>
      </c>
      <c r="C74" s="162" t="s">
        <v>527</v>
      </c>
    </row>
    <row r="75" spans="1:3" ht="12.75">
      <c r="A75" s="167"/>
      <c r="B75" s="160">
        <v>0</v>
      </c>
      <c r="C75" s="162" t="s">
        <v>528</v>
      </c>
    </row>
    <row r="76" spans="1:3" ht="12.75">
      <c r="A76" s="167"/>
      <c r="B76" s="160">
        <v>0</v>
      </c>
      <c r="C76" s="162" t="s">
        <v>529</v>
      </c>
    </row>
    <row r="77" spans="1:3" ht="12.75">
      <c r="A77" s="167"/>
      <c r="B77" s="160">
        <v>93</v>
      </c>
      <c r="C77" s="162" t="s">
        <v>482</v>
      </c>
    </row>
    <row r="78" spans="1:3" ht="12.75">
      <c r="A78" s="167"/>
      <c r="B78" s="164">
        <v>1</v>
      </c>
      <c r="C78" s="165" t="s">
        <v>436</v>
      </c>
    </row>
    <row r="79" spans="1:3" ht="12.75">
      <c r="A79" s="167"/>
      <c r="B79" s="164">
        <v>194</v>
      </c>
      <c r="C79" s="165" t="s">
        <v>531</v>
      </c>
    </row>
    <row r="80" spans="1:3" ht="12.75">
      <c r="A80" s="167"/>
      <c r="B80" s="160">
        <v>4</v>
      </c>
      <c r="C80" s="162" t="s">
        <v>532</v>
      </c>
    </row>
    <row r="81" spans="1:3" ht="12.75">
      <c r="A81" s="167"/>
      <c r="B81" s="160">
        <v>2</v>
      </c>
      <c r="C81" s="162" t="s">
        <v>549</v>
      </c>
    </row>
    <row r="82" spans="1:3" ht="12.75">
      <c r="A82" s="167"/>
      <c r="B82" s="160">
        <v>0</v>
      </c>
      <c r="C82" s="171" t="s">
        <v>515</v>
      </c>
    </row>
    <row r="83" spans="1:3" ht="12.75">
      <c r="A83" s="169"/>
      <c r="B83" s="160">
        <v>6</v>
      </c>
      <c r="C83" s="171" t="s">
        <v>516</v>
      </c>
    </row>
    <row r="84" spans="1:3" ht="12.75">
      <c r="A84" s="169"/>
      <c r="B84" s="160">
        <v>3</v>
      </c>
      <c r="C84" s="162" t="s">
        <v>533</v>
      </c>
    </row>
    <row r="85" spans="1:3" ht="12.75">
      <c r="A85" s="169"/>
      <c r="B85" s="164">
        <v>170</v>
      </c>
      <c r="C85" s="165" t="s">
        <v>542</v>
      </c>
    </row>
    <row r="86" spans="1:3" ht="12.75">
      <c r="A86" s="169"/>
      <c r="B86" s="164">
        <v>12</v>
      </c>
      <c r="C86" s="165" t="s">
        <v>543</v>
      </c>
    </row>
    <row r="87" spans="1:3" ht="12.75">
      <c r="A87" s="169" t="s">
        <v>550</v>
      </c>
      <c r="B87" s="164">
        <v>40</v>
      </c>
      <c r="C87" s="165" t="s">
        <v>526</v>
      </c>
    </row>
    <row r="88" spans="1:3" ht="12.75">
      <c r="A88" s="172" t="s">
        <v>551</v>
      </c>
      <c r="B88" s="260">
        <v>0</v>
      </c>
      <c r="C88" s="174" t="s">
        <v>524</v>
      </c>
    </row>
    <row r="89" spans="1:3" ht="12.75">
      <c r="A89" s="253" t="s">
        <v>287</v>
      </c>
      <c r="B89" s="114">
        <f>SUM(B8:B88)</f>
        <v>13233</v>
      </c>
      <c r="C89" s="254"/>
    </row>
    <row r="90" spans="1:2" ht="12.75">
      <c r="A90" s="11"/>
      <c r="B90" s="101"/>
    </row>
    <row r="91" spans="1:2" ht="18.75">
      <c r="A91" s="1" t="s">
        <v>552</v>
      </c>
      <c r="B91" s="102"/>
    </row>
    <row r="92" spans="1:3" ht="12.75">
      <c r="A92" s="115" t="s">
        <v>510</v>
      </c>
      <c r="B92" s="113" t="s">
        <v>861</v>
      </c>
      <c r="C92" s="115" t="s">
        <v>397</v>
      </c>
    </row>
    <row r="93" spans="1:3" ht="13.5" thickBot="1">
      <c r="A93" s="116" t="s">
        <v>398</v>
      </c>
      <c r="B93" s="255" t="s">
        <v>862</v>
      </c>
      <c r="C93" s="116"/>
    </row>
    <row r="94" spans="1:3" ht="12.75">
      <c r="A94" s="111" t="s">
        <v>553</v>
      </c>
      <c r="B94" s="160">
        <v>110</v>
      </c>
      <c r="C94" s="162" t="s">
        <v>524</v>
      </c>
    </row>
    <row r="95" spans="1:3" ht="12.75">
      <c r="A95" s="111"/>
      <c r="B95" s="160">
        <v>4</v>
      </c>
      <c r="C95" s="162" t="s">
        <v>554</v>
      </c>
    </row>
    <row r="96" spans="1:3" ht="12.75">
      <c r="A96" s="111"/>
      <c r="B96" s="160">
        <v>0</v>
      </c>
      <c r="C96" s="162" t="s">
        <v>555</v>
      </c>
    </row>
    <row r="97" spans="1:3" ht="12.75">
      <c r="A97" s="111"/>
      <c r="B97" s="160">
        <v>0</v>
      </c>
      <c r="C97" s="162" t="s">
        <v>556</v>
      </c>
    </row>
    <row r="98" spans="1:3" ht="12.75">
      <c r="A98" s="111"/>
      <c r="B98" s="160">
        <v>32</v>
      </c>
      <c r="C98" s="162" t="s">
        <v>531</v>
      </c>
    </row>
    <row r="99" spans="1:3" ht="12.75">
      <c r="A99" s="111" t="s">
        <v>557</v>
      </c>
      <c r="B99" s="160">
        <v>0</v>
      </c>
      <c r="C99" s="162" t="s">
        <v>558</v>
      </c>
    </row>
    <row r="100" spans="1:3" ht="12.75">
      <c r="A100" s="111"/>
      <c r="B100" s="160">
        <v>0</v>
      </c>
      <c r="C100" s="162" t="s">
        <v>559</v>
      </c>
    </row>
    <row r="101" spans="1:3" ht="12.75">
      <c r="A101" s="111"/>
      <c r="B101" s="160">
        <v>0</v>
      </c>
      <c r="C101" s="162" t="s">
        <v>560</v>
      </c>
    </row>
    <row r="102" spans="1:3" ht="12.75">
      <c r="A102" s="111"/>
      <c r="B102" s="160">
        <v>4</v>
      </c>
      <c r="C102" s="162" t="s">
        <v>522</v>
      </c>
    </row>
    <row r="103" spans="1:3" ht="12.75">
      <c r="A103" s="111"/>
      <c r="B103" s="160">
        <v>0</v>
      </c>
      <c r="C103" s="162" t="s">
        <v>539</v>
      </c>
    </row>
    <row r="104" spans="1:3" ht="12.75">
      <c r="A104" s="111"/>
      <c r="B104" s="160">
        <v>0</v>
      </c>
      <c r="C104" s="162" t="s">
        <v>408</v>
      </c>
    </row>
    <row r="105" spans="1:3" ht="12.75">
      <c r="A105" s="111"/>
      <c r="B105" s="160">
        <v>3</v>
      </c>
      <c r="C105" s="162" t="s">
        <v>529</v>
      </c>
    </row>
    <row r="106" spans="1:3" ht="12.75">
      <c r="A106" s="111"/>
      <c r="B106" s="160">
        <v>20</v>
      </c>
      <c r="C106" s="162" t="s">
        <v>524</v>
      </c>
    </row>
    <row r="107" spans="1:3" ht="12.75">
      <c r="A107" s="111"/>
      <c r="B107" s="160">
        <v>75</v>
      </c>
      <c r="C107" s="162" t="s">
        <v>526</v>
      </c>
    </row>
    <row r="108" spans="1:3" ht="12.75">
      <c r="A108" s="111"/>
      <c r="B108" s="160">
        <v>0</v>
      </c>
      <c r="C108" s="162" t="s">
        <v>555</v>
      </c>
    </row>
    <row r="109" spans="1:3" ht="12.75">
      <c r="A109" s="111"/>
      <c r="B109" s="160">
        <v>0</v>
      </c>
      <c r="C109" s="162" t="s">
        <v>561</v>
      </c>
    </row>
    <row r="110" spans="1:3" ht="12.75">
      <c r="A110" s="111"/>
      <c r="B110" s="160">
        <v>0</v>
      </c>
      <c r="C110" s="162" t="s">
        <v>562</v>
      </c>
    </row>
    <row r="111" spans="1:3" ht="12.75">
      <c r="A111" s="111"/>
      <c r="B111" s="160">
        <v>0</v>
      </c>
      <c r="C111" s="162" t="s">
        <v>563</v>
      </c>
    </row>
    <row r="112" spans="1:3" ht="12.75">
      <c r="A112" s="111"/>
      <c r="B112" s="160">
        <v>5</v>
      </c>
      <c r="C112" s="162" t="s">
        <v>564</v>
      </c>
    </row>
    <row r="113" spans="1:3" ht="12.75">
      <c r="A113" s="111"/>
      <c r="B113" s="160">
        <v>87</v>
      </c>
      <c r="C113" s="162" t="s">
        <v>531</v>
      </c>
    </row>
    <row r="114" spans="1:3" ht="12.75">
      <c r="A114" s="111"/>
      <c r="B114" s="160">
        <v>0</v>
      </c>
      <c r="C114" s="162" t="s">
        <v>565</v>
      </c>
    </row>
    <row r="115" spans="1:3" ht="12.75">
      <c r="A115" s="111"/>
      <c r="B115" s="160">
        <v>5</v>
      </c>
      <c r="C115" s="162" t="s">
        <v>566</v>
      </c>
    </row>
    <row r="116" spans="1:3" ht="12.75">
      <c r="A116" s="111"/>
      <c r="B116" s="160">
        <v>0</v>
      </c>
      <c r="C116" s="162" t="s">
        <v>567</v>
      </c>
    </row>
    <row r="117" spans="1:3" ht="12.75">
      <c r="A117" s="111"/>
      <c r="B117" s="160">
        <v>0</v>
      </c>
      <c r="C117" s="162" t="s">
        <v>568</v>
      </c>
    </row>
    <row r="118" spans="1:3" ht="12.75">
      <c r="A118" s="111" t="s">
        <v>569</v>
      </c>
      <c r="B118" s="160">
        <v>14</v>
      </c>
      <c r="C118" s="162" t="s">
        <v>527</v>
      </c>
    </row>
    <row r="119" spans="1:3" ht="12.75">
      <c r="A119" s="111" t="s">
        <v>570</v>
      </c>
      <c r="B119" s="160">
        <v>0</v>
      </c>
      <c r="C119" s="162" t="s">
        <v>571</v>
      </c>
    </row>
    <row r="120" spans="1:3" ht="12.75">
      <c r="A120" s="111"/>
      <c r="B120" s="160">
        <v>0</v>
      </c>
      <c r="C120" s="162" t="s">
        <v>572</v>
      </c>
    </row>
    <row r="121" spans="1:3" ht="12.75">
      <c r="A121" s="111"/>
      <c r="B121" s="160">
        <v>0</v>
      </c>
      <c r="C121" s="162" t="s">
        <v>547</v>
      </c>
    </row>
    <row r="122" spans="1:3" ht="12.75">
      <c r="A122" s="111"/>
      <c r="B122" s="160">
        <v>0</v>
      </c>
      <c r="C122" s="162" t="s">
        <v>573</v>
      </c>
    </row>
    <row r="123" spans="1:3" ht="12.75">
      <c r="A123" s="111"/>
      <c r="B123" s="160">
        <v>49</v>
      </c>
      <c r="C123" s="162" t="s">
        <v>574</v>
      </c>
    </row>
    <row r="124" spans="1:3" ht="12.75">
      <c r="A124" s="111"/>
      <c r="B124" s="160">
        <v>0</v>
      </c>
      <c r="C124" s="162" t="s">
        <v>408</v>
      </c>
    </row>
    <row r="125" spans="1:3" ht="12.75">
      <c r="A125" s="111"/>
      <c r="B125" s="160">
        <v>0</v>
      </c>
      <c r="C125" s="162" t="s">
        <v>524</v>
      </c>
    </row>
    <row r="126" spans="1:3" ht="12.75">
      <c r="A126" s="111"/>
      <c r="B126" s="160">
        <v>15</v>
      </c>
      <c r="C126" s="162" t="s">
        <v>526</v>
      </c>
    </row>
    <row r="127" spans="1:3" ht="12.75">
      <c r="A127" s="111"/>
      <c r="B127" s="160">
        <v>0</v>
      </c>
      <c r="C127" s="162" t="s">
        <v>527</v>
      </c>
    </row>
    <row r="128" spans="1:3" ht="12.75">
      <c r="A128" s="111"/>
      <c r="B128" s="160">
        <v>0</v>
      </c>
      <c r="C128" s="162" t="s">
        <v>529</v>
      </c>
    </row>
    <row r="129" spans="1:3" ht="12.75">
      <c r="A129" s="111"/>
      <c r="B129" s="160">
        <v>3</v>
      </c>
      <c r="C129" s="162" t="s">
        <v>554</v>
      </c>
    </row>
    <row r="130" spans="1:3" ht="12.75">
      <c r="A130" s="111"/>
      <c r="B130" s="160">
        <v>0</v>
      </c>
      <c r="C130" s="162" t="s">
        <v>531</v>
      </c>
    </row>
    <row r="131" spans="1:3" ht="12.75">
      <c r="A131" s="111" t="s">
        <v>575</v>
      </c>
      <c r="B131" s="160">
        <v>20</v>
      </c>
      <c r="C131" s="162" t="s">
        <v>576</v>
      </c>
    </row>
    <row r="132" spans="1:3" ht="12.75">
      <c r="A132" s="111"/>
      <c r="B132" s="160">
        <v>0</v>
      </c>
      <c r="C132" s="162" t="s">
        <v>577</v>
      </c>
    </row>
    <row r="133" spans="1:3" ht="12.75">
      <c r="A133" s="111"/>
      <c r="B133" s="160">
        <v>275</v>
      </c>
      <c r="C133" s="162" t="s">
        <v>555</v>
      </c>
    </row>
    <row r="134" spans="1:3" ht="12.75">
      <c r="A134" s="111"/>
      <c r="B134" s="160">
        <v>0</v>
      </c>
      <c r="C134" s="162" t="s">
        <v>571</v>
      </c>
    </row>
    <row r="135" spans="1:3" ht="12.75">
      <c r="A135" s="111"/>
      <c r="B135" s="160">
        <v>0</v>
      </c>
      <c r="C135" s="162" t="s">
        <v>578</v>
      </c>
    </row>
    <row r="136" spans="1:3" ht="12.75">
      <c r="A136" s="111"/>
      <c r="B136" s="160">
        <v>0</v>
      </c>
      <c r="C136" s="162" t="s">
        <v>560</v>
      </c>
    </row>
    <row r="137" spans="1:3" ht="12.75">
      <c r="A137" s="111"/>
      <c r="B137" s="160">
        <v>80</v>
      </c>
      <c r="C137" s="162" t="s">
        <v>522</v>
      </c>
    </row>
    <row r="138" spans="1:3" ht="12.75">
      <c r="A138" s="111"/>
      <c r="B138" s="160">
        <v>13</v>
      </c>
      <c r="C138" s="162" t="s">
        <v>573</v>
      </c>
    </row>
    <row r="139" spans="1:3" ht="12.75">
      <c r="A139" s="111"/>
      <c r="B139" s="160">
        <v>5</v>
      </c>
      <c r="C139" s="162" t="s">
        <v>574</v>
      </c>
    </row>
    <row r="140" spans="1:3" ht="12.75">
      <c r="A140" s="111"/>
      <c r="B140" s="160">
        <v>31</v>
      </c>
      <c r="C140" s="162" t="s">
        <v>579</v>
      </c>
    </row>
    <row r="141" spans="1:3" ht="12.75">
      <c r="A141" s="111"/>
      <c r="B141" s="160">
        <v>87</v>
      </c>
      <c r="C141" s="162" t="s">
        <v>524</v>
      </c>
    </row>
    <row r="142" spans="1:3" ht="12.75">
      <c r="A142" s="111"/>
      <c r="B142" s="160">
        <v>265</v>
      </c>
      <c r="C142" s="162" t="s">
        <v>526</v>
      </c>
    </row>
    <row r="143" spans="1:3" ht="12.75">
      <c r="A143" s="111"/>
      <c r="B143" s="160">
        <v>24</v>
      </c>
      <c r="C143" s="162" t="s">
        <v>465</v>
      </c>
    </row>
    <row r="144" spans="1:3" ht="12.75">
      <c r="A144" s="111"/>
      <c r="B144" s="160">
        <v>138</v>
      </c>
      <c r="C144" s="162" t="s">
        <v>527</v>
      </c>
    </row>
    <row r="145" spans="1:3" ht="12.75">
      <c r="A145" s="111"/>
      <c r="B145" s="160">
        <v>15</v>
      </c>
      <c r="C145" s="162" t="s">
        <v>562</v>
      </c>
    </row>
    <row r="146" spans="1:3" ht="12.75">
      <c r="A146" s="111"/>
      <c r="B146" s="160">
        <v>15</v>
      </c>
      <c r="C146" s="162" t="s">
        <v>528</v>
      </c>
    </row>
    <row r="147" spans="1:3" ht="12.75">
      <c r="A147" s="111"/>
      <c r="B147" s="160">
        <v>15</v>
      </c>
      <c r="C147" s="162" t="s">
        <v>580</v>
      </c>
    </row>
    <row r="148" spans="1:3" ht="12.75">
      <c r="A148" s="111"/>
      <c r="B148" s="160">
        <v>5</v>
      </c>
      <c r="C148" s="162" t="s">
        <v>581</v>
      </c>
    </row>
    <row r="149" spans="1:3" ht="12.75">
      <c r="A149" s="111"/>
      <c r="B149" s="160">
        <v>10</v>
      </c>
      <c r="C149" s="162" t="s">
        <v>529</v>
      </c>
    </row>
    <row r="150" spans="1:3" ht="12.75">
      <c r="A150" s="111"/>
      <c r="B150" s="160">
        <v>270</v>
      </c>
      <c r="C150" s="162" t="s">
        <v>564</v>
      </c>
    </row>
    <row r="151" spans="1:3" ht="12.75">
      <c r="A151" s="111"/>
      <c r="B151" s="160">
        <v>4</v>
      </c>
      <c r="C151" s="162" t="s">
        <v>582</v>
      </c>
    </row>
    <row r="152" spans="1:3" ht="12.75">
      <c r="A152" s="111"/>
      <c r="B152" s="176">
        <v>2</v>
      </c>
      <c r="C152" s="177" t="s">
        <v>493</v>
      </c>
    </row>
    <row r="153" spans="1:3" ht="12.75">
      <c r="A153" s="111"/>
      <c r="B153" s="160">
        <v>377</v>
      </c>
      <c r="C153" s="162" t="s">
        <v>531</v>
      </c>
    </row>
    <row r="154" spans="1:3" ht="12.75">
      <c r="A154" s="111"/>
      <c r="B154" s="160">
        <v>30</v>
      </c>
      <c r="C154" s="162" t="s">
        <v>583</v>
      </c>
    </row>
    <row r="155" spans="1:3" ht="12.75">
      <c r="A155" s="111"/>
      <c r="B155" s="160">
        <v>212</v>
      </c>
      <c r="C155" s="162" t="s">
        <v>563</v>
      </c>
    </row>
    <row r="156" spans="1:3" ht="12.75">
      <c r="A156" s="111"/>
      <c r="B156" s="160">
        <v>10</v>
      </c>
      <c r="C156" s="162" t="s">
        <v>458</v>
      </c>
    </row>
    <row r="157" spans="1:3" ht="12.75">
      <c r="A157" s="111"/>
      <c r="B157" s="160">
        <v>165</v>
      </c>
      <c r="C157" s="162" t="s">
        <v>584</v>
      </c>
    </row>
    <row r="158" spans="1:3" ht="12.75">
      <c r="A158" s="111"/>
      <c r="B158" s="160">
        <v>110</v>
      </c>
      <c r="C158" s="162" t="s">
        <v>565</v>
      </c>
    </row>
    <row r="159" spans="1:3" ht="12.75">
      <c r="A159" s="111"/>
      <c r="B159" s="160">
        <v>0</v>
      </c>
      <c r="C159" s="162" t="s">
        <v>515</v>
      </c>
    </row>
    <row r="160" spans="1:3" ht="12.75">
      <c r="A160" s="111"/>
      <c r="B160" s="160">
        <v>65</v>
      </c>
      <c r="C160" s="162" t="s">
        <v>585</v>
      </c>
    </row>
    <row r="161" spans="1:3" ht="12.75">
      <c r="A161" s="111"/>
      <c r="B161" s="160">
        <v>171</v>
      </c>
      <c r="C161" s="162" t="s">
        <v>567</v>
      </c>
    </row>
    <row r="162" spans="1:3" ht="12.75">
      <c r="A162" s="178"/>
      <c r="B162" s="260">
        <v>10</v>
      </c>
      <c r="C162" s="174" t="s">
        <v>568</v>
      </c>
    </row>
    <row r="163" spans="1:3" ht="12.75">
      <c r="A163" s="119" t="s">
        <v>586</v>
      </c>
      <c r="B163" s="247">
        <f>SUM(B94:B162)</f>
        <v>2850</v>
      </c>
      <c r="C163" s="120"/>
    </row>
    <row r="164" spans="1:3" ht="12.75">
      <c r="A164" s="124"/>
      <c r="B164" s="125"/>
      <c r="C164" s="139"/>
    </row>
    <row r="165" spans="1:2" ht="18.75">
      <c r="A165" s="1" t="s">
        <v>587</v>
      </c>
      <c r="B165" s="102"/>
    </row>
    <row r="166" spans="1:3" ht="12.75">
      <c r="A166" s="115" t="s">
        <v>510</v>
      </c>
      <c r="B166" s="113" t="s">
        <v>861</v>
      </c>
      <c r="C166" s="115" t="s">
        <v>397</v>
      </c>
    </row>
    <row r="167" spans="1:3" ht="12.75">
      <c r="A167" s="116" t="s">
        <v>398</v>
      </c>
      <c r="B167" s="255" t="s">
        <v>862</v>
      </c>
      <c r="C167" s="116"/>
    </row>
    <row r="168" spans="1:3" ht="12.75">
      <c r="A168" s="163"/>
      <c r="B168" s="164">
        <v>600</v>
      </c>
      <c r="C168" s="165" t="s">
        <v>588</v>
      </c>
    </row>
    <row r="169" spans="1:3" ht="12.75">
      <c r="A169" s="257"/>
      <c r="B169" s="173">
        <v>0</v>
      </c>
      <c r="C169" s="174" t="s">
        <v>589</v>
      </c>
    </row>
    <row r="170" spans="1:3" ht="12.75">
      <c r="A170" s="77"/>
      <c r="B170" s="114">
        <f>SUM(B168:B169)</f>
        <v>600</v>
      </c>
      <c r="C170" s="77"/>
    </row>
    <row r="171" spans="1:2" ht="18.75">
      <c r="A171" s="3" t="s">
        <v>590</v>
      </c>
      <c r="B171" s="103"/>
    </row>
    <row r="172" spans="1:3" ht="12.75">
      <c r="A172" s="115" t="s">
        <v>510</v>
      </c>
      <c r="B172" s="113" t="s">
        <v>861</v>
      </c>
      <c r="C172" s="115" t="s">
        <v>397</v>
      </c>
    </row>
    <row r="173" spans="1:3" ht="12.75">
      <c r="A173" s="116" t="s">
        <v>398</v>
      </c>
      <c r="B173" s="255" t="s">
        <v>862</v>
      </c>
      <c r="C173" s="116"/>
    </row>
    <row r="174" spans="1:3" ht="12.75">
      <c r="A174" s="154"/>
      <c r="B174" s="155">
        <v>635</v>
      </c>
      <c r="C174" s="156" t="s">
        <v>591</v>
      </c>
    </row>
    <row r="175" spans="1:3" ht="12.75">
      <c r="A175" s="206"/>
      <c r="B175" s="176">
        <v>0</v>
      </c>
      <c r="C175" s="177" t="s">
        <v>589</v>
      </c>
    </row>
    <row r="176" spans="1:3" ht="12.75">
      <c r="A176" s="77"/>
      <c r="B176" s="114">
        <f>SUM(B174:B175)</f>
        <v>635</v>
      </c>
      <c r="C176" s="77"/>
    </row>
    <row r="177" spans="1:2" ht="12.75">
      <c r="A177" s="6"/>
      <c r="B177" s="101"/>
    </row>
    <row r="178" spans="1:2" ht="18.75">
      <c r="A178" s="1" t="s">
        <v>592</v>
      </c>
      <c r="B178" s="102"/>
    </row>
    <row r="179" spans="1:3" ht="12.75">
      <c r="A179" s="115" t="s">
        <v>510</v>
      </c>
      <c r="B179" s="113" t="s">
        <v>861</v>
      </c>
      <c r="C179" s="115" t="s">
        <v>397</v>
      </c>
    </row>
    <row r="180" spans="1:3" ht="12.75">
      <c r="A180" s="116" t="s">
        <v>398</v>
      </c>
      <c r="B180" s="255" t="s">
        <v>862</v>
      </c>
      <c r="C180" s="116"/>
    </row>
    <row r="181" spans="1:3" ht="12.75">
      <c r="A181" s="111" t="s">
        <v>593</v>
      </c>
      <c r="B181" s="160">
        <v>50</v>
      </c>
      <c r="C181" s="162" t="s">
        <v>594</v>
      </c>
    </row>
    <row r="182" spans="1:3" ht="12.75">
      <c r="A182" s="111"/>
      <c r="B182" s="160">
        <v>9</v>
      </c>
      <c r="C182" s="162" t="s">
        <v>522</v>
      </c>
    </row>
    <row r="183" spans="1:3" ht="12.75">
      <c r="A183" s="111"/>
      <c r="B183" s="160">
        <v>6</v>
      </c>
      <c r="C183" s="162" t="s">
        <v>595</v>
      </c>
    </row>
    <row r="184" spans="1:3" ht="12.75">
      <c r="A184" s="111"/>
      <c r="B184" s="160">
        <v>0</v>
      </c>
      <c r="C184" s="162" t="s">
        <v>596</v>
      </c>
    </row>
    <row r="185" spans="1:3" ht="12.75">
      <c r="A185" s="111"/>
      <c r="B185" s="160">
        <v>15</v>
      </c>
      <c r="C185" s="162" t="s">
        <v>597</v>
      </c>
    </row>
    <row r="186" spans="1:3" ht="12.75">
      <c r="A186" s="111"/>
      <c r="B186" s="160">
        <v>15</v>
      </c>
      <c r="C186" s="162" t="s">
        <v>598</v>
      </c>
    </row>
    <row r="187" spans="1:3" ht="12.75">
      <c r="A187" s="111"/>
      <c r="B187" s="160">
        <v>12</v>
      </c>
      <c r="C187" s="162" t="s">
        <v>456</v>
      </c>
    </row>
    <row r="188" spans="1:3" ht="12.75">
      <c r="A188" s="111"/>
      <c r="B188" s="160">
        <v>0</v>
      </c>
      <c r="C188" s="162" t="s">
        <v>599</v>
      </c>
    </row>
    <row r="189" spans="1:3" ht="12.75">
      <c r="A189" s="111"/>
      <c r="B189" s="160">
        <v>600</v>
      </c>
      <c r="C189" s="162" t="s">
        <v>600</v>
      </c>
    </row>
    <row r="190" spans="1:3" ht="12.75">
      <c r="A190" s="111"/>
      <c r="B190" s="160">
        <v>50</v>
      </c>
      <c r="C190" s="162" t="s">
        <v>435</v>
      </c>
    </row>
    <row r="191" spans="1:3" ht="12.75">
      <c r="A191" s="111"/>
      <c r="B191" s="160">
        <v>60</v>
      </c>
      <c r="C191" s="162" t="s">
        <v>436</v>
      </c>
    </row>
    <row r="192" spans="1:3" ht="12.75">
      <c r="A192" s="111"/>
      <c r="B192" s="160">
        <v>5</v>
      </c>
      <c r="C192" s="162" t="s">
        <v>601</v>
      </c>
    </row>
    <row r="193" spans="1:3" ht="12.75">
      <c r="A193" s="111"/>
      <c r="B193" s="160">
        <v>0</v>
      </c>
      <c r="C193" s="162" t="s">
        <v>602</v>
      </c>
    </row>
    <row r="194" spans="1:3" ht="12.75">
      <c r="A194" s="111"/>
      <c r="B194" s="160">
        <v>0</v>
      </c>
      <c r="C194" s="162" t="s">
        <v>603</v>
      </c>
    </row>
    <row r="195" spans="1:3" ht="12.75">
      <c r="A195" s="111"/>
      <c r="B195" s="160">
        <v>3</v>
      </c>
      <c r="C195" s="162" t="s">
        <v>604</v>
      </c>
    </row>
    <row r="196" spans="1:3" ht="12.75">
      <c r="A196" s="111"/>
      <c r="B196" s="160">
        <v>4</v>
      </c>
      <c r="C196" s="162" t="s">
        <v>605</v>
      </c>
    </row>
    <row r="197" spans="1:3" ht="12.75">
      <c r="A197" s="111"/>
      <c r="B197" s="160">
        <v>2</v>
      </c>
      <c r="C197" s="162" t="s">
        <v>606</v>
      </c>
    </row>
    <row r="198" spans="1:3" ht="12.75">
      <c r="A198" s="111"/>
      <c r="B198" s="160">
        <v>28</v>
      </c>
      <c r="C198" s="162" t="s">
        <v>607</v>
      </c>
    </row>
    <row r="199" spans="1:3" ht="12.75">
      <c r="A199" s="111" t="s">
        <v>608</v>
      </c>
      <c r="B199" s="160">
        <v>20</v>
      </c>
      <c r="C199" s="386" t="s">
        <v>183</v>
      </c>
    </row>
    <row r="200" spans="1:3" ht="12.75">
      <c r="A200" s="111"/>
      <c r="B200" s="160">
        <v>133</v>
      </c>
      <c r="C200" s="162" t="s">
        <v>547</v>
      </c>
    </row>
    <row r="201" spans="1:3" ht="12.75">
      <c r="A201" s="111"/>
      <c r="B201" s="160">
        <v>12</v>
      </c>
      <c r="C201" s="162" t="s">
        <v>595</v>
      </c>
    </row>
    <row r="202" spans="1:3" ht="12.75">
      <c r="A202" s="111"/>
      <c r="B202" s="160">
        <v>150</v>
      </c>
      <c r="C202" s="162" t="s">
        <v>597</v>
      </c>
    </row>
    <row r="203" spans="1:3" ht="12.75">
      <c r="A203" s="111"/>
      <c r="B203" s="160">
        <v>0</v>
      </c>
      <c r="C203" s="162" t="s">
        <v>456</v>
      </c>
    </row>
    <row r="204" spans="1:3" ht="12.75">
      <c r="A204" s="111"/>
      <c r="B204" s="160">
        <v>0</v>
      </c>
      <c r="C204" s="162" t="s">
        <v>599</v>
      </c>
    </row>
    <row r="205" spans="1:3" ht="12.75">
      <c r="A205" s="111"/>
      <c r="B205" s="160">
        <v>0</v>
      </c>
      <c r="C205" s="162" t="s">
        <v>434</v>
      </c>
    </row>
    <row r="206" spans="1:3" ht="12.75">
      <c r="A206" s="111"/>
      <c r="B206" s="160">
        <v>0</v>
      </c>
      <c r="C206" s="162" t="s">
        <v>435</v>
      </c>
    </row>
    <row r="207" spans="1:3" ht="12.75">
      <c r="A207" s="111"/>
      <c r="B207" s="160">
        <v>0</v>
      </c>
      <c r="C207" s="162" t="s">
        <v>436</v>
      </c>
    </row>
    <row r="208" spans="1:3" ht="12.75">
      <c r="A208" s="111"/>
      <c r="B208" s="160">
        <v>85</v>
      </c>
      <c r="C208" s="162" t="s">
        <v>601</v>
      </c>
    </row>
    <row r="209" spans="1:3" ht="12.75">
      <c r="A209" s="111"/>
      <c r="B209" s="160">
        <v>0</v>
      </c>
      <c r="C209" s="162" t="s">
        <v>609</v>
      </c>
    </row>
    <row r="210" spans="1:3" ht="12.75">
      <c r="A210" s="111"/>
      <c r="B210" s="160">
        <v>55</v>
      </c>
      <c r="C210" s="162" t="s">
        <v>605</v>
      </c>
    </row>
    <row r="211" spans="1:3" ht="12.75">
      <c r="A211" s="111"/>
      <c r="B211" s="160">
        <v>29</v>
      </c>
      <c r="C211" s="162" t="s">
        <v>610</v>
      </c>
    </row>
    <row r="212" spans="1:3" ht="12.75">
      <c r="A212" s="111"/>
      <c r="B212" s="160">
        <v>0</v>
      </c>
      <c r="C212" s="162" t="s">
        <v>607</v>
      </c>
    </row>
    <row r="213" spans="1:3" ht="12.75">
      <c r="A213" s="111" t="s">
        <v>611</v>
      </c>
      <c r="B213" s="160">
        <v>0</v>
      </c>
      <c r="C213" s="386" t="s">
        <v>183</v>
      </c>
    </row>
    <row r="214" spans="1:3" ht="12.75">
      <c r="A214" s="111"/>
      <c r="B214" s="160">
        <v>35</v>
      </c>
      <c r="C214" s="162" t="s">
        <v>522</v>
      </c>
    </row>
    <row r="215" spans="1:3" ht="12.75">
      <c r="A215" s="111"/>
      <c r="B215" s="160">
        <v>0</v>
      </c>
      <c r="C215" s="162" t="s">
        <v>612</v>
      </c>
    </row>
    <row r="216" spans="1:3" ht="12.75">
      <c r="A216" s="111"/>
      <c r="B216" s="160">
        <v>3</v>
      </c>
      <c r="C216" s="162" t="s">
        <v>595</v>
      </c>
    </row>
    <row r="217" spans="1:3" ht="12.75">
      <c r="A217" s="111"/>
      <c r="B217" s="160">
        <v>0</v>
      </c>
      <c r="C217" s="171" t="s">
        <v>596</v>
      </c>
    </row>
    <row r="218" spans="1:3" ht="12.75">
      <c r="A218" s="111"/>
      <c r="B218" s="160">
        <v>73</v>
      </c>
      <c r="C218" s="162" t="s">
        <v>597</v>
      </c>
    </row>
    <row r="219" spans="1:3" ht="12.75">
      <c r="A219" s="111"/>
      <c r="B219" s="160">
        <v>232</v>
      </c>
      <c r="C219" s="162" t="s">
        <v>598</v>
      </c>
    </row>
    <row r="220" spans="1:3" ht="12.75">
      <c r="A220" s="111"/>
      <c r="B220" s="160">
        <v>68</v>
      </c>
      <c r="C220" s="162" t="s">
        <v>456</v>
      </c>
    </row>
    <row r="221" spans="1:3" ht="12.75">
      <c r="A221" s="111"/>
      <c r="B221" s="160">
        <v>0</v>
      </c>
      <c r="C221" s="162" t="s">
        <v>599</v>
      </c>
    </row>
    <row r="222" spans="1:3" ht="12.75">
      <c r="A222" s="111"/>
      <c r="B222" s="160">
        <v>136</v>
      </c>
      <c r="C222" s="162" t="s">
        <v>613</v>
      </c>
    </row>
    <row r="223" spans="1:3" ht="12.75">
      <c r="A223" s="111"/>
      <c r="B223" s="160">
        <v>40</v>
      </c>
      <c r="C223" s="162" t="s">
        <v>588</v>
      </c>
    </row>
    <row r="224" spans="1:3" ht="12.75">
      <c r="A224" s="111"/>
      <c r="B224" s="160">
        <v>12</v>
      </c>
      <c r="C224" s="162" t="s">
        <v>436</v>
      </c>
    </row>
    <row r="225" spans="1:3" ht="12.75">
      <c r="A225" s="111"/>
      <c r="B225" s="160">
        <v>49</v>
      </c>
      <c r="C225" s="162" t="s">
        <v>601</v>
      </c>
    </row>
    <row r="226" spans="1:3" ht="12.75">
      <c r="A226" s="111"/>
      <c r="B226" s="160">
        <v>410</v>
      </c>
      <c r="C226" s="182" t="s">
        <v>614</v>
      </c>
    </row>
    <row r="227" spans="1:3" ht="12.75">
      <c r="A227" s="111"/>
      <c r="B227" s="160">
        <v>11</v>
      </c>
      <c r="C227" s="162" t="s">
        <v>439</v>
      </c>
    </row>
    <row r="228" spans="1:3" ht="12.75">
      <c r="A228" s="111"/>
      <c r="B228" s="160">
        <v>0</v>
      </c>
      <c r="C228" s="162" t="s">
        <v>609</v>
      </c>
    </row>
    <row r="229" spans="1:3" ht="12.75">
      <c r="A229" s="111"/>
      <c r="B229" s="160">
        <v>19</v>
      </c>
      <c r="C229" s="162" t="s">
        <v>615</v>
      </c>
    </row>
    <row r="230" spans="1:3" ht="12.75">
      <c r="A230" s="111"/>
      <c r="B230" s="160">
        <v>30</v>
      </c>
      <c r="C230" s="162" t="s">
        <v>605</v>
      </c>
    </row>
    <row r="231" spans="1:3" ht="12.75">
      <c r="A231" s="111"/>
      <c r="B231" s="160">
        <v>8</v>
      </c>
      <c r="C231" s="162" t="s">
        <v>616</v>
      </c>
    </row>
    <row r="232" spans="1:3" ht="12.75">
      <c r="A232" s="111"/>
      <c r="B232" s="160">
        <v>37</v>
      </c>
      <c r="C232" s="162" t="s">
        <v>607</v>
      </c>
    </row>
    <row r="233" spans="1:3" ht="12.75">
      <c r="A233" s="111" t="s">
        <v>617</v>
      </c>
      <c r="B233" s="160">
        <v>8</v>
      </c>
      <c r="C233" s="162" t="s">
        <v>618</v>
      </c>
    </row>
    <row r="234" spans="1:3" ht="12.75">
      <c r="A234" s="111"/>
      <c r="B234" s="160">
        <v>0</v>
      </c>
      <c r="C234" s="162" t="s">
        <v>439</v>
      </c>
    </row>
    <row r="235" spans="1:3" ht="12.75">
      <c r="A235" s="111"/>
      <c r="B235" s="160">
        <v>5</v>
      </c>
      <c r="C235" s="162" t="s">
        <v>615</v>
      </c>
    </row>
    <row r="236" spans="1:3" ht="12.75">
      <c r="A236" s="111" t="s">
        <v>619</v>
      </c>
      <c r="B236" s="160">
        <v>20</v>
      </c>
      <c r="C236" s="162" t="s">
        <v>620</v>
      </c>
    </row>
    <row r="237" spans="1:3" ht="12.75">
      <c r="A237" s="111"/>
      <c r="B237" s="160">
        <v>250</v>
      </c>
      <c r="C237" s="162" t="s">
        <v>621</v>
      </c>
    </row>
    <row r="238" spans="1:3" ht="12.75">
      <c r="A238" s="111"/>
      <c r="B238" s="160">
        <v>1</v>
      </c>
      <c r="C238" s="162" t="s">
        <v>612</v>
      </c>
    </row>
    <row r="239" spans="1:3" ht="12.75">
      <c r="A239" s="111"/>
      <c r="B239" s="160">
        <v>60</v>
      </c>
      <c r="C239" s="162" t="s">
        <v>595</v>
      </c>
    </row>
    <row r="240" spans="1:3" ht="12.75">
      <c r="A240" s="111"/>
      <c r="B240" s="160">
        <v>30</v>
      </c>
      <c r="C240" s="182" t="s">
        <v>622</v>
      </c>
    </row>
    <row r="241" spans="1:3" ht="12.75">
      <c r="A241" s="111"/>
      <c r="B241" s="160">
        <v>0</v>
      </c>
      <c r="C241" s="162" t="s">
        <v>456</v>
      </c>
    </row>
    <row r="242" spans="1:3" ht="12.75">
      <c r="A242" s="111"/>
      <c r="B242" s="160">
        <v>15</v>
      </c>
      <c r="C242" s="162" t="s">
        <v>457</v>
      </c>
    </row>
    <row r="243" spans="1:3" ht="12.75">
      <c r="A243" s="111"/>
      <c r="B243" s="160">
        <v>170</v>
      </c>
      <c r="C243" s="162" t="s">
        <v>601</v>
      </c>
    </row>
    <row r="244" spans="1:3" ht="12.75">
      <c r="A244" s="111"/>
      <c r="B244" s="160">
        <v>100</v>
      </c>
      <c r="C244" s="162" t="s">
        <v>438</v>
      </c>
    </row>
    <row r="245" spans="1:3" ht="12.75">
      <c r="A245" s="111"/>
      <c r="B245" s="160">
        <v>20</v>
      </c>
      <c r="C245" s="162" t="s">
        <v>614</v>
      </c>
    </row>
    <row r="246" spans="1:3" ht="12.75">
      <c r="A246" s="111"/>
      <c r="B246" s="160">
        <v>0</v>
      </c>
      <c r="C246" s="162" t="s">
        <v>458</v>
      </c>
    </row>
    <row r="247" spans="1:3" ht="12.75">
      <c r="A247" s="111"/>
      <c r="B247" s="160">
        <v>60</v>
      </c>
      <c r="C247" s="162" t="s">
        <v>623</v>
      </c>
    </row>
    <row r="248" spans="1:3" ht="12.75">
      <c r="A248" s="111"/>
      <c r="B248" s="160">
        <v>0</v>
      </c>
      <c r="C248" s="162" t="s">
        <v>515</v>
      </c>
    </row>
    <row r="249" spans="1:3" ht="12.75">
      <c r="A249" s="111"/>
      <c r="B249" s="164">
        <v>15</v>
      </c>
      <c r="C249" s="162" t="s">
        <v>605</v>
      </c>
    </row>
    <row r="250" spans="1:3" ht="12.75">
      <c r="A250" s="163" t="s">
        <v>624</v>
      </c>
      <c r="B250" s="164">
        <v>407</v>
      </c>
      <c r="C250" s="165" t="s">
        <v>515</v>
      </c>
    </row>
    <row r="251" spans="1:3" ht="12.75">
      <c r="A251" s="111"/>
      <c r="B251" s="160">
        <v>1503</v>
      </c>
      <c r="C251" s="162" t="s">
        <v>434</v>
      </c>
    </row>
    <row r="252" spans="1:3" ht="12.75">
      <c r="A252" s="111"/>
      <c r="B252" s="160">
        <v>302</v>
      </c>
      <c r="C252" s="162" t="s">
        <v>435</v>
      </c>
    </row>
    <row r="253" spans="1:3" ht="12.75">
      <c r="A253" s="111"/>
      <c r="B253" s="160">
        <v>330</v>
      </c>
      <c r="C253" s="162" t="s">
        <v>436</v>
      </c>
    </row>
    <row r="254" spans="1:3" ht="12.75">
      <c r="A254" s="178"/>
      <c r="B254" s="160">
        <v>332</v>
      </c>
      <c r="C254" s="162" t="s">
        <v>607</v>
      </c>
    </row>
    <row r="255" spans="1:3" ht="12.75">
      <c r="A255" s="119" t="s">
        <v>287</v>
      </c>
      <c r="B255" s="114">
        <f>SUM(B181:B254)</f>
        <v>6134</v>
      </c>
      <c r="C255" s="77"/>
    </row>
    <row r="256" ht="12.75">
      <c r="B256" s="102"/>
    </row>
    <row r="257" spans="1:2" ht="18.75">
      <c r="A257" s="1" t="s">
        <v>625</v>
      </c>
      <c r="B257" s="102"/>
    </row>
    <row r="258" spans="1:3" ht="12.75">
      <c r="A258" s="115" t="s">
        <v>510</v>
      </c>
      <c r="B258" s="113" t="s">
        <v>861</v>
      </c>
      <c r="C258" s="115" t="s">
        <v>397</v>
      </c>
    </row>
    <row r="259" spans="1:3" ht="12.75">
      <c r="A259" s="116" t="s">
        <v>398</v>
      </c>
      <c r="B259" s="255" t="s">
        <v>862</v>
      </c>
      <c r="C259" s="116"/>
    </row>
    <row r="260" spans="1:3" ht="12.75">
      <c r="A260" s="157" t="s">
        <v>626</v>
      </c>
      <c r="B260" s="283">
        <v>0</v>
      </c>
      <c r="C260" s="187" t="s">
        <v>555</v>
      </c>
    </row>
    <row r="261" spans="1:3" ht="12.75">
      <c r="A261" s="111"/>
      <c r="B261" s="160">
        <v>0</v>
      </c>
      <c r="C261" s="162" t="s">
        <v>627</v>
      </c>
    </row>
    <row r="262" spans="1:3" ht="12.75">
      <c r="A262" s="111"/>
      <c r="B262" s="160">
        <v>80</v>
      </c>
      <c r="C262" s="162" t="s">
        <v>526</v>
      </c>
    </row>
    <row r="263" spans="1:3" ht="12.75">
      <c r="A263" s="111"/>
      <c r="B263" s="160">
        <v>8</v>
      </c>
      <c r="C263" s="162" t="s">
        <v>628</v>
      </c>
    </row>
    <row r="264" spans="1:3" ht="12.75">
      <c r="A264" s="111"/>
      <c r="B264" s="160">
        <v>7</v>
      </c>
      <c r="C264" s="162" t="s">
        <v>554</v>
      </c>
    </row>
    <row r="265" spans="1:3" ht="12.75">
      <c r="A265" s="111"/>
      <c r="B265" s="160">
        <v>1</v>
      </c>
      <c r="C265" s="162" t="s">
        <v>582</v>
      </c>
    </row>
    <row r="266" spans="1:3" ht="12.75">
      <c r="A266" s="111"/>
      <c r="B266" s="160">
        <v>1</v>
      </c>
      <c r="C266" s="162" t="s">
        <v>436</v>
      </c>
    </row>
    <row r="267" spans="1:3" ht="12.75">
      <c r="A267" s="111"/>
      <c r="B267" s="160">
        <v>0</v>
      </c>
      <c r="C267" s="162" t="s">
        <v>531</v>
      </c>
    </row>
    <row r="268" spans="1:3" ht="12.75">
      <c r="A268" s="111"/>
      <c r="B268" s="160">
        <v>1</v>
      </c>
      <c r="C268" s="162" t="s">
        <v>629</v>
      </c>
    </row>
    <row r="269" spans="1:3" ht="12.75">
      <c r="A269" s="111" t="s">
        <v>630</v>
      </c>
      <c r="B269" s="160">
        <v>0</v>
      </c>
      <c r="C269" s="162" t="s">
        <v>555</v>
      </c>
    </row>
    <row r="270" spans="1:3" ht="12.75">
      <c r="A270" s="111"/>
      <c r="B270" s="160">
        <v>7</v>
      </c>
      <c r="C270" s="386" t="s">
        <v>183</v>
      </c>
    </row>
    <row r="271" spans="1:3" ht="12.75">
      <c r="A271" s="111"/>
      <c r="B271" s="160">
        <v>8</v>
      </c>
      <c r="C271" s="162" t="s">
        <v>547</v>
      </c>
    </row>
    <row r="272" spans="1:3" ht="12.75">
      <c r="A272" s="111"/>
      <c r="B272" s="160">
        <v>0</v>
      </c>
      <c r="C272" s="162" t="s">
        <v>523</v>
      </c>
    </row>
    <row r="273" spans="1:3" ht="12.75">
      <c r="A273" s="111"/>
      <c r="B273" s="160">
        <v>10</v>
      </c>
      <c r="C273" s="162" t="s">
        <v>524</v>
      </c>
    </row>
    <row r="274" spans="1:3" ht="12.75">
      <c r="A274" s="111"/>
      <c r="B274" s="160">
        <v>160</v>
      </c>
      <c r="C274" s="162" t="s">
        <v>526</v>
      </c>
    </row>
    <row r="275" spans="1:3" ht="12.75">
      <c r="A275" s="111"/>
      <c r="B275" s="160">
        <v>2</v>
      </c>
      <c r="C275" s="162" t="s">
        <v>628</v>
      </c>
    </row>
    <row r="276" spans="1:3" ht="12.75">
      <c r="A276" s="111"/>
      <c r="B276" s="160">
        <v>0</v>
      </c>
      <c r="C276" s="162" t="s">
        <v>580</v>
      </c>
    </row>
    <row r="277" spans="1:3" ht="12.75">
      <c r="A277" s="111"/>
      <c r="B277" s="160">
        <v>0</v>
      </c>
      <c r="C277" s="162" t="s">
        <v>529</v>
      </c>
    </row>
    <row r="278" spans="1:3" ht="12.75">
      <c r="A278" s="111"/>
      <c r="B278" s="160">
        <v>20</v>
      </c>
      <c r="C278" s="162" t="s">
        <v>554</v>
      </c>
    </row>
    <row r="279" spans="1:3" ht="12.75">
      <c r="A279" s="111"/>
      <c r="B279" s="160">
        <v>43</v>
      </c>
      <c r="C279" s="162" t="s">
        <v>631</v>
      </c>
    </row>
    <row r="280" spans="1:3" ht="12.75">
      <c r="A280" s="111"/>
      <c r="B280" s="160">
        <v>5</v>
      </c>
      <c r="C280" s="162" t="s">
        <v>632</v>
      </c>
    </row>
    <row r="281" spans="1:3" ht="12.75">
      <c r="A281" s="111"/>
      <c r="B281" s="160">
        <v>0</v>
      </c>
      <c r="C281" s="162" t="s">
        <v>515</v>
      </c>
    </row>
    <row r="282" spans="1:3" ht="12.75">
      <c r="A282" s="111"/>
      <c r="B282" s="160">
        <v>2</v>
      </c>
      <c r="C282" s="162" t="s">
        <v>516</v>
      </c>
    </row>
    <row r="283" spans="1:3" ht="12.75">
      <c r="A283" s="111"/>
      <c r="B283" s="160">
        <v>0</v>
      </c>
      <c r="C283" s="162" t="s">
        <v>633</v>
      </c>
    </row>
    <row r="284" spans="1:3" ht="12.75">
      <c r="A284" s="111"/>
      <c r="B284" s="160">
        <v>2</v>
      </c>
      <c r="C284" s="162" t="s">
        <v>610</v>
      </c>
    </row>
    <row r="285" spans="1:3" ht="12.75">
      <c r="A285" s="111"/>
      <c r="B285" s="160">
        <v>37</v>
      </c>
      <c r="C285" s="162" t="s">
        <v>629</v>
      </c>
    </row>
    <row r="286" spans="1:3" ht="12.75">
      <c r="A286" s="111" t="s">
        <v>634</v>
      </c>
      <c r="B286" s="160">
        <v>60</v>
      </c>
      <c r="C286" s="162" t="s">
        <v>526</v>
      </c>
    </row>
    <row r="287" spans="1:3" ht="12.75">
      <c r="A287" s="111"/>
      <c r="B287" s="160">
        <v>564</v>
      </c>
      <c r="C287" s="162" t="s">
        <v>465</v>
      </c>
    </row>
    <row r="288" spans="1:3" ht="12.75">
      <c r="A288" s="111"/>
      <c r="B288" s="160">
        <v>5</v>
      </c>
      <c r="C288" s="162" t="s">
        <v>482</v>
      </c>
    </row>
    <row r="289" spans="1:3" ht="12.75">
      <c r="A289" s="111"/>
      <c r="B289" s="160">
        <v>0</v>
      </c>
      <c r="C289" s="162" t="s">
        <v>531</v>
      </c>
    </row>
    <row r="290" spans="1:3" ht="12.75">
      <c r="A290" s="111" t="s">
        <v>635</v>
      </c>
      <c r="B290" s="160">
        <v>180</v>
      </c>
      <c r="C290" s="162" t="s">
        <v>526</v>
      </c>
    </row>
    <row r="291" spans="1:3" ht="12.75">
      <c r="A291" s="111"/>
      <c r="B291" s="160">
        <v>30</v>
      </c>
      <c r="C291" s="162" t="s">
        <v>636</v>
      </c>
    </row>
    <row r="292" spans="1:3" ht="12.75">
      <c r="A292" s="111"/>
      <c r="B292" s="160">
        <v>20</v>
      </c>
      <c r="C292" s="162" t="s">
        <v>637</v>
      </c>
    </row>
    <row r="293" spans="1:3" ht="12.75">
      <c r="A293" s="111" t="s">
        <v>638</v>
      </c>
      <c r="B293" s="160">
        <v>0</v>
      </c>
      <c r="C293" s="162" t="s">
        <v>547</v>
      </c>
    </row>
    <row r="294" spans="1:3" ht="12.75">
      <c r="A294" s="111" t="s">
        <v>137</v>
      </c>
      <c r="B294" s="160">
        <v>10</v>
      </c>
      <c r="C294" s="162" t="s">
        <v>524</v>
      </c>
    </row>
    <row r="295" spans="1:3" ht="12.75">
      <c r="A295" s="111"/>
      <c r="B295" s="160">
        <v>80</v>
      </c>
      <c r="C295" s="162" t="s">
        <v>526</v>
      </c>
    </row>
    <row r="296" spans="1:3" ht="12.75">
      <c r="A296" s="111"/>
      <c r="B296" s="160">
        <v>0</v>
      </c>
      <c r="C296" s="162" t="s">
        <v>628</v>
      </c>
    </row>
    <row r="297" spans="1:3" ht="12.75">
      <c r="A297" s="111"/>
      <c r="B297" s="160">
        <v>5</v>
      </c>
      <c r="C297" s="162" t="s">
        <v>482</v>
      </c>
    </row>
    <row r="298" spans="1:3" ht="12.75">
      <c r="A298" s="111"/>
      <c r="B298" s="160">
        <v>5</v>
      </c>
      <c r="C298" s="162" t="s">
        <v>631</v>
      </c>
    </row>
    <row r="299" spans="1:3" ht="12.75">
      <c r="A299" s="111"/>
      <c r="B299" s="160">
        <v>0</v>
      </c>
      <c r="C299" s="162" t="s">
        <v>623</v>
      </c>
    </row>
    <row r="300" spans="1:3" ht="12.75">
      <c r="A300" s="111"/>
      <c r="B300" s="160">
        <v>0</v>
      </c>
      <c r="C300" s="162" t="s">
        <v>639</v>
      </c>
    </row>
    <row r="301" spans="1:3" ht="12.75">
      <c r="A301" s="111" t="s">
        <v>640</v>
      </c>
      <c r="B301" s="160">
        <v>120</v>
      </c>
      <c r="C301" s="162" t="s">
        <v>526</v>
      </c>
    </row>
    <row r="302" spans="1:3" ht="12.75">
      <c r="A302" s="111" t="s">
        <v>641</v>
      </c>
      <c r="B302" s="160">
        <v>3</v>
      </c>
      <c r="C302" s="386" t="s">
        <v>183</v>
      </c>
    </row>
    <row r="303" spans="1:3" ht="12.75">
      <c r="A303" s="163"/>
      <c r="B303" s="164">
        <v>8</v>
      </c>
      <c r="C303" s="165" t="s">
        <v>523</v>
      </c>
    </row>
    <row r="304" spans="1:3" ht="12.75">
      <c r="A304" s="163"/>
      <c r="B304" s="164">
        <v>0</v>
      </c>
      <c r="C304" s="165" t="s">
        <v>628</v>
      </c>
    </row>
    <row r="305" spans="1:3" ht="12.75">
      <c r="A305" s="111"/>
      <c r="B305" s="160">
        <v>10</v>
      </c>
      <c r="C305" s="162" t="s">
        <v>554</v>
      </c>
    </row>
    <row r="306" spans="1:3" ht="12.75">
      <c r="A306" s="111"/>
      <c r="B306" s="160">
        <v>0</v>
      </c>
      <c r="C306" s="162" t="s">
        <v>631</v>
      </c>
    </row>
    <row r="307" spans="1:3" ht="12.75">
      <c r="A307" s="111" t="s">
        <v>642</v>
      </c>
      <c r="B307" s="160">
        <v>15</v>
      </c>
      <c r="C307" s="162" t="s">
        <v>620</v>
      </c>
    </row>
    <row r="308" spans="1:3" ht="12.75">
      <c r="A308" s="111"/>
      <c r="B308" s="160">
        <v>13</v>
      </c>
      <c r="C308" s="162" t="s">
        <v>643</v>
      </c>
    </row>
    <row r="309" spans="1:3" ht="12.75">
      <c r="A309" s="111"/>
      <c r="B309" s="160">
        <v>15</v>
      </c>
      <c r="C309" s="162" t="s">
        <v>555</v>
      </c>
    </row>
    <row r="310" spans="1:3" ht="12.75">
      <c r="A310" s="111"/>
      <c r="B310" s="160">
        <v>0</v>
      </c>
      <c r="C310" s="162" t="s">
        <v>644</v>
      </c>
    </row>
    <row r="311" spans="1:3" ht="12.75">
      <c r="A311" s="111"/>
      <c r="B311" s="160">
        <v>26</v>
      </c>
      <c r="C311" s="386" t="s">
        <v>183</v>
      </c>
    </row>
    <row r="312" spans="1:3" ht="12.75">
      <c r="A312" s="111"/>
      <c r="B312" s="160">
        <v>0</v>
      </c>
      <c r="C312" s="162" t="s">
        <v>645</v>
      </c>
    </row>
    <row r="313" spans="1:3" ht="12.75">
      <c r="A313" s="111"/>
      <c r="B313" s="160">
        <v>0</v>
      </c>
      <c r="C313" s="162" t="s">
        <v>646</v>
      </c>
    </row>
    <row r="314" spans="1:3" ht="12.75">
      <c r="A314" s="111"/>
      <c r="B314" s="160">
        <v>203</v>
      </c>
      <c r="C314" s="162" t="s">
        <v>547</v>
      </c>
    </row>
    <row r="315" spans="1:3" ht="12.75">
      <c r="A315" s="111"/>
      <c r="B315" s="160">
        <v>7</v>
      </c>
      <c r="C315" s="162" t="s">
        <v>573</v>
      </c>
    </row>
    <row r="316" spans="1:3" ht="12.75">
      <c r="A316" s="111"/>
      <c r="B316" s="160">
        <v>2</v>
      </c>
      <c r="C316" s="162" t="s">
        <v>523</v>
      </c>
    </row>
    <row r="317" spans="1:3" ht="12.75">
      <c r="A317" s="111" t="s">
        <v>851</v>
      </c>
      <c r="B317" s="160">
        <v>20</v>
      </c>
      <c r="C317" s="162" t="s">
        <v>540</v>
      </c>
    </row>
    <row r="318" spans="1:3" ht="12.75">
      <c r="A318" s="111"/>
      <c r="B318" s="160">
        <v>66</v>
      </c>
      <c r="C318" s="162" t="s">
        <v>540</v>
      </c>
    </row>
    <row r="319" spans="1:3" ht="12.75">
      <c r="A319" s="111"/>
      <c r="B319" s="160">
        <v>10</v>
      </c>
      <c r="C319" s="162" t="s">
        <v>524</v>
      </c>
    </row>
    <row r="320" spans="1:3" ht="12.75">
      <c r="A320" s="111"/>
      <c r="B320" s="160">
        <v>230</v>
      </c>
      <c r="C320" s="162" t="s">
        <v>526</v>
      </c>
    </row>
    <row r="321" spans="1:3" ht="12.75">
      <c r="A321" s="111"/>
      <c r="B321" s="160">
        <v>28</v>
      </c>
      <c r="C321" s="162" t="s">
        <v>465</v>
      </c>
    </row>
    <row r="322" spans="1:3" ht="12.75">
      <c r="A322" s="111"/>
      <c r="B322" s="160">
        <v>324</v>
      </c>
      <c r="C322" s="162" t="s">
        <v>628</v>
      </c>
    </row>
    <row r="323" spans="1:3" ht="12.75">
      <c r="A323" s="111"/>
      <c r="B323" s="160">
        <v>40</v>
      </c>
      <c r="C323" s="162" t="s">
        <v>562</v>
      </c>
    </row>
    <row r="324" spans="1:3" ht="12.75">
      <c r="A324" s="111"/>
      <c r="B324" s="160">
        <v>19</v>
      </c>
      <c r="C324" s="162" t="s">
        <v>647</v>
      </c>
    </row>
    <row r="325" spans="1:3" ht="12.75">
      <c r="A325" s="111"/>
      <c r="B325" s="160">
        <v>15</v>
      </c>
      <c r="C325" s="162" t="s">
        <v>580</v>
      </c>
    </row>
    <row r="326" spans="1:3" ht="12.75">
      <c r="A326" s="111"/>
      <c r="B326" s="160">
        <v>160</v>
      </c>
      <c r="C326" s="162" t="s">
        <v>581</v>
      </c>
    </row>
    <row r="327" spans="1:3" ht="12.75">
      <c r="A327" s="111"/>
      <c r="B327" s="160">
        <v>0</v>
      </c>
      <c r="C327" s="162" t="s">
        <v>637</v>
      </c>
    </row>
    <row r="328" spans="1:3" ht="12.75">
      <c r="A328" s="111"/>
      <c r="B328" s="160">
        <v>4</v>
      </c>
      <c r="C328" s="162" t="s">
        <v>529</v>
      </c>
    </row>
    <row r="329" spans="1:3" ht="12.75">
      <c r="A329" s="111"/>
      <c r="B329" s="160">
        <v>0</v>
      </c>
      <c r="C329" s="162" t="s">
        <v>648</v>
      </c>
    </row>
    <row r="330" spans="1:3" ht="12.75">
      <c r="A330" s="111"/>
      <c r="B330" s="160">
        <v>180</v>
      </c>
      <c r="C330" s="162" t="s">
        <v>482</v>
      </c>
    </row>
    <row r="331" spans="1:3" ht="12.75">
      <c r="A331" s="111"/>
      <c r="B331" s="160">
        <v>14</v>
      </c>
      <c r="C331" s="162" t="s">
        <v>582</v>
      </c>
    </row>
    <row r="332" spans="1:3" ht="12.75">
      <c r="A332" s="111"/>
      <c r="B332" s="160">
        <v>5</v>
      </c>
      <c r="C332" s="162" t="s">
        <v>436</v>
      </c>
    </row>
    <row r="333" spans="1:3" ht="12.75">
      <c r="A333" s="111"/>
      <c r="B333" s="160">
        <v>210</v>
      </c>
      <c r="C333" s="162" t="s">
        <v>631</v>
      </c>
    </row>
    <row r="334" spans="1:3" ht="12.75">
      <c r="A334" s="111"/>
      <c r="B334" s="160">
        <v>1600</v>
      </c>
      <c r="C334" s="162" t="s">
        <v>583</v>
      </c>
    </row>
    <row r="335" spans="1:3" ht="12.75">
      <c r="A335" s="111"/>
      <c r="B335" s="160">
        <v>45</v>
      </c>
      <c r="C335" s="162" t="s">
        <v>532</v>
      </c>
    </row>
    <row r="336" spans="1:3" ht="12.75">
      <c r="A336" s="111"/>
      <c r="B336" s="160">
        <v>0</v>
      </c>
      <c r="C336" s="162" t="s">
        <v>458</v>
      </c>
    </row>
    <row r="337" spans="1:3" ht="12.75">
      <c r="A337" s="111"/>
      <c r="B337" s="160">
        <v>24</v>
      </c>
      <c r="C337" s="162" t="s">
        <v>623</v>
      </c>
    </row>
    <row r="338" spans="1:3" ht="12.75">
      <c r="A338" s="111"/>
      <c r="B338" s="160">
        <v>40</v>
      </c>
      <c r="C338" s="162" t="s">
        <v>565</v>
      </c>
    </row>
    <row r="339" spans="1:3" ht="12.75">
      <c r="A339" s="111"/>
      <c r="B339" s="160">
        <v>0</v>
      </c>
      <c r="C339" s="162" t="s">
        <v>639</v>
      </c>
    </row>
    <row r="340" spans="1:3" ht="12.75">
      <c r="A340" s="111"/>
      <c r="B340" s="160">
        <v>31</v>
      </c>
      <c r="C340" s="162" t="s">
        <v>516</v>
      </c>
    </row>
    <row r="341" spans="1:3" ht="12.75">
      <c r="A341" s="111"/>
      <c r="B341" s="160">
        <v>55</v>
      </c>
      <c r="C341" s="162" t="s">
        <v>633</v>
      </c>
    </row>
    <row r="342" spans="1:3" ht="12.75">
      <c r="A342" s="111"/>
      <c r="B342" s="204">
        <v>5</v>
      </c>
      <c r="C342" s="162" t="s">
        <v>649</v>
      </c>
    </row>
    <row r="343" spans="1:3" ht="12.75">
      <c r="A343" s="111"/>
      <c r="B343" s="204">
        <v>0</v>
      </c>
      <c r="C343" s="162" t="s">
        <v>650</v>
      </c>
    </row>
    <row r="344" spans="1:3" ht="12.75">
      <c r="A344" s="163"/>
      <c r="B344" s="205">
        <v>53</v>
      </c>
      <c r="C344" s="165" t="s">
        <v>629</v>
      </c>
    </row>
    <row r="345" spans="1:3" ht="12.75">
      <c r="A345" s="178"/>
      <c r="B345" s="421">
        <v>616</v>
      </c>
      <c r="C345" s="174" t="s">
        <v>651</v>
      </c>
    </row>
    <row r="346" spans="1:3" s="2" customFormat="1" ht="12.75">
      <c r="A346" s="119" t="s">
        <v>287</v>
      </c>
      <c r="B346" s="422">
        <f>SUM(B261:B345)</f>
        <v>5569</v>
      </c>
      <c r="C346" s="123"/>
    </row>
    <row r="347" spans="1:2" s="2" customFormat="1" ht="12.75">
      <c r="A347" s="6"/>
      <c r="B347" s="101"/>
    </row>
    <row r="348" spans="1:2" ht="18.75">
      <c r="A348" s="1" t="s">
        <v>652</v>
      </c>
      <c r="B348" s="102"/>
    </row>
    <row r="349" spans="1:3" ht="12.75">
      <c r="A349" s="115" t="s">
        <v>510</v>
      </c>
      <c r="B349" s="113" t="s">
        <v>861</v>
      </c>
      <c r="C349" s="115" t="s">
        <v>397</v>
      </c>
    </row>
    <row r="350" spans="1:3" ht="12.75">
      <c r="A350" s="116" t="s">
        <v>398</v>
      </c>
      <c r="B350" s="255" t="s">
        <v>862</v>
      </c>
      <c r="C350" s="116"/>
    </row>
    <row r="351" spans="1:3" ht="12.75">
      <c r="A351" s="154" t="s">
        <v>653</v>
      </c>
      <c r="B351" s="155">
        <v>5</v>
      </c>
      <c r="C351" s="156" t="s">
        <v>654</v>
      </c>
    </row>
    <row r="352" spans="1:3" ht="12.75">
      <c r="A352" s="111"/>
      <c r="B352" s="160">
        <v>0</v>
      </c>
      <c r="C352" s="162" t="s">
        <v>621</v>
      </c>
    </row>
    <row r="353" spans="1:3" ht="12.75">
      <c r="A353" s="111"/>
      <c r="B353" s="160">
        <v>0</v>
      </c>
      <c r="C353" s="162" t="s">
        <v>655</v>
      </c>
    </row>
    <row r="354" spans="1:3" ht="12.75">
      <c r="A354" s="111"/>
      <c r="B354" s="160">
        <v>10</v>
      </c>
      <c r="C354" s="162" t="s">
        <v>538</v>
      </c>
    </row>
    <row r="355" spans="1:3" ht="12.75">
      <c r="A355" s="111"/>
      <c r="B355" s="160">
        <v>0</v>
      </c>
      <c r="C355" s="162" t="s">
        <v>539</v>
      </c>
    </row>
    <row r="356" spans="1:3" ht="12.75">
      <c r="A356" s="111"/>
      <c r="B356" s="160">
        <v>0</v>
      </c>
      <c r="C356" s="162" t="s">
        <v>656</v>
      </c>
    </row>
    <row r="357" spans="1:3" ht="12.75">
      <c r="A357" s="111"/>
      <c r="B357" s="160">
        <v>0</v>
      </c>
      <c r="C357" s="162" t="s">
        <v>657</v>
      </c>
    </row>
    <row r="358" spans="1:3" ht="12.75">
      <c r="A358" s="111"/>
      <c r="B358" s="160">
        <v>0</v>
      </c>
      <c r="C358" s="162" t="s">
        <v>658</v>
      </c>
    </row>
    <row r="359" spans="1:3" ht="12.75">
      <c r="A359" s="111"/>
      <c r="B359" s="160">
        <v>5</v>
      </c>
      <c r="C359" s="162" t="s">
        <v>455</v>
      </c>
    </row>
    <row r="360" spans="1:3" ht="12.75">
      <c r="A360" s="111"/>
      <c r="B360" s="160">
        <v>20</v>
      </c>
      <c r="C360" s="162" t="s">
        <v>454</v>
      </c>
    </row>
    <row r="361" spans="1:3" ht="12.75">
      <c r="A361" s="111"/>
      <c r="B361" s="160">
        <v>15</v>
      </c>
      <c r="C361" s="162" t="s">
        <v>456</v>
      </c>
    </row>
    <row r="362" spans="1:3" ht="12.75">
      <c r="A362" s="111"/>
      <c r="B362" s="160">
        <v>0</v>
      </c>
      <c r="C362" s="162" t="s">
        <v>465</v>
      </c>
    </row>
    <row r="363" spans="1:3" ht="12.75">
      <c r="A363" s="111"/>
      <c r="B363" s="160">
        <v>0</v>
      </c>
      <c r="C363" s="162" t="s">
        <v>659</v>
      </c>
    </row>
    <row r="364" spans="1:3" ht="12.75">
      <c r="A364" s="111"/>
      <c r="B364" s="160">
        <v>474</v>
      </c>
      <c r="C364" s="162" t="s">
        <v>613</v>
      </c>
    </row>
    <row r="365" spans="1:3" ht="12.75">
      <c r="A365" s="111"/>
      <c r="B365" s="160">
        <v>5</v>
      </c>
      <c r="C365" s="162" t="s">
        <v>660</v>
      </c>
    </row>
    <row r="366" spans="1:3" ht="12.75">
      <c r="A366" s="111"/>
      <c r="B366" s="160">
        <v>5</v>
      </c>
      <c r="C366" s="162" t="s">
        <v>493</v>
      </c>
    </row>
    <row r="367" spans="1:3" ht="12.75">
      <c r="A367" s="111"/>
      <c r="B367" s="160">
        <v>5</v>
      </c>
      <c r="C367" s="162" t="s">
        <v>661</v>
      </c>
    </row>
    <row r="368" spans="1:3" ht="12.75">
      <c r="A368" s="111"/>
      <c r="B368" s="160">
        <v>5</v>
      </c>
      <c r="C368" s="162" t="s">
        <v>662</v>
      </c>
    </row>
    <row r="369" spans="1:3" ht="12.75">
      <c r="A369" s="111"/>
      <c r="B369" s="160">
        <v>0</v>
      </c>
      <c r="C369" s="162" t="s">
        <v>439</v>
      </c>
    </row>
    <row r="370" spans="1:3" ht="12.75">
      <c r="A370" s="111"/>
      <c r="B370" s="160">
        <v>10</v>
      </c>
      <c r="C370" s="162" t="s">
        <v>663</v>
      </c>
    </row>
    <row r="371" spans="1:3" ht="12.75">
      <c r="A371" s="111"/>
      <c r="B371" s="160">
        <v>0</v>
      </c>
      <c r="C371" s="162" t="s">
        <v>603</v>
      </c>
    </row>
    <row r="372" spans="1:3" ht="12.75">
      <c r="A372" s="111"/>
      <c r="B372" s="160">
        <v>5</v>
      </c>
      <c r="C372" s="162" t="s">
        <v>664</v>
      </c>
    </row>
    <row r="373" spans="1:3" ht="12.75">
      <c r="A373" s="111"/>
      <c r="B373" s="160">
        <v>10</v>
      </c>
      <c r="C373" s="162" t="s">
        <v>633</v>
      </c>
    </row>
    <row r="374" spans="1:3" ht="12.75">
      <c r="A374" s="111"/>
      <c r="B374" s="160">
        <v>0</v>
      </c>
      <c r="C374" s="162" t="s">
        <v>665</v>
      </c>
    </row>
    <row r="375" spans="1:3" ht="12.75">
      <c r="A375" s="111"/>
      <c r="B375" s="160">
        <v>4</v>
      </c>
      <c r="C375" s="162" t="s">
        <v>607</v>
      </c>
    </row>
    <row r="376" spans="1:3" ht="12.75">
      <c r="A376" s="111" t="s">
        <v>666</v>
      </c>
      <c r="B376" s="160">
        <v>0</v>
      </c>
      <c r="C376" s="162" t="s">
        <v>539</v>
      </c>
    </row>
    <row r="377" spans="1:3" ht="12.75">
      <c r="A377" s="111"/>
      <c r="B377" s="160">
        <v>20</v>
      </c>
      <c r="C377" s="162" t="s">
        <v>667</v>
      </c>
    </row>
    <row r="378" spans="1:3" ht="12.75">
      <c r="A378" s="111"/>
      <c r="B378" s="160">
        <v>0</v>
      </c>
      <c r="C378" s="162" t="s">
        <v>658</v>
      </c>
    </row>
    <row r="379" spans="1:3" ht="12.75">
      <c r="A379" s="111"/>
      <c r="B379" s="160">
        <v>5</v>
      </c>
      <c r="C379" s="162" t="s">
        <v>613</v>
      </c>
    </row>
    <row r="380" spans="1:3" ht="12.75">
      <c r="A380" s="111" t="s">
        <v>668</v>
      </c>
      <c r="B380" s="160">
        <v>3</v>
      </c>
      <c r="C380" s="162" t="s">
        <v>522</v>
      </c>
    </row>
    <row r="381" spans="1:3" ht="12.75">
      <c r="A381" s="111"/>
      <c r="B381" s="160">
        <v>1</v>
      </c>
      <c r="C381" s="162" t="s">
        <v>540</v>
      </c>
    </row>
    <row r="382" spans="1:3" ht="12.75">
      <c r="A382" s="111"/>
      <c r="B382" s="160">
        <v>0</v>
      </c>
      <c r="C382" s="162" t="s">
        <v>656</v>
      </c>
    </row>
    <row r="383" spans="1:3" ht="12.75">
      <c r="A383" s="111"/>
      <c r="B383" s="160">
        <v>25</v>
      </c>
      <c r="C383" s="162" t="s">
        <v>667</v>
      </c>
    </row>
    <row r="384" spans="1:3" ht="12.75">
      <c r="A384" s="111"/>
      <c r="B384" s="160">
        <v>1</v>
      </c>
      <c r="C384" s="162" t="s">
        <v>465</v>
      </c>
    </row>
    <row r="385" spans="1:3" ht="12.75">
      <c r="A385" s="111"/>
      <c r="B385" s="160">
        <v>0</v>
      </c>
      <c r="C385" s="162" t="s">
        <v>658</v>
      </c>
    </row>
    <row r="386" spans="1:3" ht="12.75">
      <c r="A386" s="111"/>
      <c r="B386" s="160">
        <v>0</v>
      </c>
      <c r="C386" s="162" t="s">
        <v>669</v>
      </c>
    </row>
    <row r="387" spans="1:3" ht="12.75">
      <c r="A387" s="111"/>
      <c r="B387" s="160">
        <v>2</v>
      </c>
      <c r="C387" s="162" t="s">
        <v>613</v>
      </c>
    </row>
    <row r="388" spans="1:3" ht="12.75">
      <c r="A388" s="111"/>
      <c r="B388" s="160">
        <v>7</v>
      </c>
      <c r="C388" s="162" t="s">
        <v>661</v>
      </c>
    </row>
    <row r="389" spans="1:3" ht="12.75">
      <c r="A389" s="111"/>
      <c r="B389" s="160">
        <v>0</v>
      </c>
      <c r="C389" s="162" t="s">
        <v>439</v>
      </c>
    </row>
    <row r="390" spans="1:3" ht="12.75">
      <c r="A390" s="111"/>
      <c r="B390" s="160">
        <v>0</v>
      </c>
      <c r="C390" s="162" t="s">
        <v>670</v>
      </c>
    </row>
    <row r="391" spans="1:3" ht="12.75">
      <c r="A391" s="111"/>
      <c r="B391" s="160">
        <v>0</v>
      </c>
      <c r="C391" s="162" t="s">
        <v>603</v>
      </c>
    </row>
    <row r="392" spans="1:3" ht="12.75">
      <c r="A392" s="111"/>
      <c r="B392" s="160">
        <v>0</v>
      </c>
      <c r="C392" s="162" t="s">
        <v>671</v>
      </c>
    </row>
    <row r="393" spans="1:3" ht="12.75">
      <c r="A393" s="111"/>
      <c r="B393" s="160">
        <v>0</v>
      </c>
      <c r="C393" s="162" t="s">
        <v>633</v>
      </c>
    </row>
    <row r="394" spans="1:3" ht="12.75">
      <c r="A394" s="111" t="s">
        <v>672</v>
      </c>
      <c r="B394" s="160">
        <v>0</v>
      </c>
      <c r="C394" s="162" t="s">
        <v>673</v>
      </c>
    </row>
    <row r="395" spans="1:3" ht="12.75">
      <c r="A395" s="111"/>
      <c r="B395" s="160">
        <v>40</v>
      </c>
      <c r="C395" s="162" t="s">
        <v>667</v>
      </c>
    </row>
    <row r="396" spans="1:3" ht="12.75">
      <c r="A396" s="111"/>
      <c r="B396" s="160">
        <v>5</v>
      </c>
      <c r="C396" s="162" t="s">
        <v>465</v>
      </c>
    </row>
    <row r="397" spans="1:3" ht="12.75">
      <c r="A397" s="111"/>
      <c r="B397" s="160">
        <v>0</v>
      </c>
      <c r="C397" s="162" t="s">
        <v>656</v>
      </c>
    </row>
    <row r="398" spans="1:3" ht="12.75">
      <c r="A398" s="111"/>
      <c r="B398" s="160">
        <v>0</v>
      </c>
      <c r="C398" s="162" t="s">
        <v>522</v>
      </c>
    </row>
    <row r="399" spans="1:3" ht="12.75">
      <c r="A399" s="111"/>
      <c r="B399" s="160">
        <v>17</v>
      </c>
      <c r="C399" s="162" t="s">
        <v>674</v>
      </c>
    </row>
    <row r="400" spans="1:3" ht="12.75">
      <c r="A400" s="111"/>
      <c r="B400" s="160">
        <v>12</v>
      </c>
      <c r="C400" s="162" t="s">
        <v>675</v>
      </c>
    </row>
    <row r="401" spans="1:3" ht="12.75">
      <c r="A401" s="111"/>
      <c r="B401" s="160">
        <v>0</v>
      </c>
      <c r="C401" s="162" t="s">
        <v>661</v>
      </c>
    </row>
    <row r="402" spans="1:3" ht="12.75">
      <c r="A402" s="111"/>
      <c r="B402" s="160">
        <v>3</v>
      </c>
      <c r="C402" s="162" t="s">
        <v>671</v>
      </c>
    </row>
    <row r="403" spans="1:3" ht="12.75">
      <c r="A403" s="163"/>
      <c r="B403" s="164">
        <v>2</v>
      </c>
      <c r="C403" s="162" t="s">
        <v>633</v>
      </c>
    </row>
    <row r="404" spans="1:3" ht="12.75">
      <c r="A404" s="178" t="s">
        <v>676</v>
      </c>
      <c r="B404" s="173">
        <v>0</v>
      </c>
      <c r="C404" s="174" t="s">
        <v>667</v>
      </c>
    </row>
    <row r="405" spans="1:3" ht="12.75">
      <c r="A405" s="119" t="s">
        <v>287</v>
      </c>
      <c r="B405" s="247">
        <f>SUM(B351:B404)</f>
        <v>721</v>
      </c>
      <c r="C405" s="123"/>
    </row>
    <row r="406" spans="1:3" ht="12.75">
      <c r="A406" s="82"/>
      <c r="B406" s="267"/>
      <c r="C406" s="82"/>
    </row>
    <row r="407" spans="1:2" ht="18.75">
      <c r="A407" s="1" t="s">
        <v>677</v>
      </c>
      <c r="B407" s="102"/>
    </row>
    <row r="408" spans="1:3" ht="12.75">
      <c r="A408" s="117" t="s">
        <v>510</v>
      </c>
      <c r="B408" s="113" t="s">
        <v>861</v>
      </c>
      <c r="C408" s="118" t="s">
        <v>397</v>
      </c>
    </row>
    <row r="409" spans="1:3" ht="12.75">
      <c r="A409" s="121" t="s">
        <v>398</v>
      </c>
      <c r="B409" s="255" t="s">
        <v>862</v>
      </c>
      <c r="C409" s="122"/>
    </row>
    <row r="410" spans="1:3" ht="12.75">
      <c r="A410" s="154" t="s">
        <v>678</v>
      </c>
      <c r="B410" s="155">
        <v>150</v>
      </c>
      <c r="C410" s="156" t="s">
        <v>679</v>
      </c>
    </row>
    <row r="411" spans="1:3" ht="12.75">
      <c r="A411" s="157" t="s">
        <v>680</v>
      </c>
      <c r="B411" s="158">
        <v>0</v>
      </c>
      <c r="C411" s="159" t="s">
        <v>673</v>
      </c>
    </row>
    <row r="412" spans="1:3" ht="12.75">
      <c r="A412" s="111"/>
      <c r="B412" s="158">
        <v>0</v>
      </c>
      <c r="C412" s="159" t="s">
        <v>681</v>
      </c>
    </row>
    <row r="413" spans="1:3" ht="12.75">
      <c r="A413" s="111"/>
      <c r="B413" s="158">
        <v>0</v>
      </c>
      <c r="C413" s="159" t="s">
        <v>682</v>
      </c>
    </row>
    <row r="414" spans="1:3" ht="12.75">
      <c r="A414" s="111" t="s">
        <v>684</v>
      </c>
      <c r="B414" s="160">
        <v>5</v>
      </c>
      <c r="C414" s="162" t="s">
        <v>683</v>
      </c>
    </row>
    <row r="415" spans="1:3" ht="12.75">
      <c r="A415" s="111"/>
      <c r="B415" s="158">
        <v>2</v>
      </c>
      <c r="C415" s="159" t="s">
        <v>522</v>
      </c>
    </row>
    <row r="416" spans="1:3" ht="12.75">
      <c r="A416" s="111"/>
      <c r="B416" s="158">
        <v>16</v>
      </c>
      <c r="C416" s="159" t="s">
        <v>685</v>
      </c>
    </row>
    <row r="417" spans="1:3" ht="12.75">
      <c r="A417" s="111"/>
      <c r="B417" s="158">
        <v>0</v>
      </c>
      <c r="C417" s="159" t="s">
        <v>422</v>
      </c>
    </row>
    <row r="418" spans="1:3" ht="12.75">
      <c r="A418" s="111"/>
      <c r="B418" s="160">
        <v>0</v>
      </c>
      <c r="C418" s="162" t="s">
        <v>656</v>
      </c>
    </row>
    <row r="419" spans="1:3" ht="12.75">
      <c r="A419" s="111"/>
      <c r="B419" s="160">
        <v>0</v>
      </c>
      <c r="C419" s="162" t="s">
        <v>657</v>
      </c>
    </row>
    <row r="420" spans="1:3" ht="12.75">
      <c r="A420" s="163"/>
      <c r="B420" s="164">
        <v>0</v>
      </c>
      <c r="C420" s="162" t="s">
        <v>465</v>
      </c>
    </row>
    <row r="421" spans="1:3" ht="12.75">
      <c r="A421" s="163"/>
      <c r="B421" s="164">
        <v>0</v>
      </c>
      <c r="C421" s="165" t="s">
        <v>613</v>
      </c>
    </row>
    <row r="422" spans="1:3" ht="12.75">
      <c r="A422" s="163"/>
      <c r="B422" s="164">
        <v>0</v>
      </c>
      <c r="C422" s="165" t="s">
        <v>686</v>
      </c>
    </row>
    <row r="423" spans="1:3" ht="12.75">
      <c r="A423" s="119" t="s">
        <v>287</v>
      </c>
      <c r="B423" s="248">
        <f>SUM(B410:B422)</f>
        <v>173</v>
      </c>
      <c r="C423" s="123"/>
    </row>
    <row r="424" spans="1:3" ht="12.75">
      <c r="A424" s="124"/>
      <c r="B424" s="126"/>
      <c r="C424" s="124"/>
    </row>
    <row r="425" spans="1:2" ht="18.75">
      <c r="A425" s="1" t="s">
        <v>687</v>
      </c>
      <c r="B425" s="102"/>
    </row>
    <row r="426" spans="1:3" ht="12.75">
      <c r="A426" s="115" t="s">
        <v>510</v>
      </c>
      <c r="B426" s="113" t="s">
        <v>861</v>
      </c>
      <c r="C426" s="115" t="s">
        <v>397</v>
      </c>
    </row>
    <row r="427" spans="1:3" ht="12.75">
      <c r="A427" s="116" t="s">
        <v>398</v>
      </c>
      <c r="B427" s="255" t="s">
        <v>862</v>
      </c>
      <c r="C427" s="116"/>
    </row>
    <row r="428" spans="1:3" ht="12.75">
      <c r="A428" s="154" t="s">
        <v>688</v>
      </c>
      <c r="B428" s="183">
        <v>0</v>
      </c>
      <c r="C428" s="156" t="s">
        <v>689</v>
      </c>
    </row>
    <row r="429" spans="1:3" ht="12.75">
      <c r="A429" s="111"/>
      <c r="B429" s="184">
        <v>0</v>
      </c>
      <c r="C429" s="162" t="s">
        <v>690</v>
      </c>
    </row>
    <row r="430" spans="1:3" ht="12.75">
      <c r="A430" s="111"/>
      <c r="B430" s="185">
        <v>10</v>
      </c>
      <c r="C430" s="165" t="s">
        <v>852</v>
      </c>
    </row>
    <row r="431" spans="1:3" ht="12.75">
      <c r="A431" s="111"/>
      <c r="B431" s="185">
        <v>0</v>
      </c>
      <c r="C431" s="165" t="s">
        <v>657</v>
      </c>
    </row>
    <row r="432" spans="1:3" ht="12.75">
      <c r="A432" s="111"/>
      <c r="B432" s="185">
        <v>0</v>
      </c>
      <c r="C432" s="165" t="s">
        <v>691</v>
      </c>
    </row>
    <row r="433" spans="1:3" ht="12.75">
      <c r="A433" s="111"/>
      <c r="B433" s="185">
        <v>5</v>
      </c>
      <c r="C433" s="165" t="s">
        <v>692</v>
      </c>
    </row>
    <row r="434" spans="1:3" ht="12.75">
      <c r="A434" s="111"/>
      <c r="B434" s="185">
        <v>200</v>
      </c>
      <c r="C434" s="174" t="s">
        <v>683</v>
      </c>
    </row>
    <row r="435" spans="1:3" ht="12.75">
      <c r="A435" s="119" t="s">
        <v>287</v>
      </c>
      <c r="B435" s="249">
        <f>SUM(B428:B434)</f>
        <v>215</v>
      </c>
      <c r="C435" s="123"/>
    </row>
    <row r="436" spans="1:2" ht="18.75">
      <c r="A436" s="1" t="s">
        <v>693</v>
      </c>
      <c r="B436" s="102"/>
    </row>
    <row r="437" spans="1:3" ht="12.75">
      <c r="A437" s="115" t="s">
        <v>510</v>
      </c>
      <c r="B437" s="113" t="s">
        <v>861</v>
      </c>
      <c r="C437" s="115" t="s">
        <v>397</v>
      </c>
    </row>
    <row r="438" spans="1:3" ht="12.75">
      <c r="A438" s="116" t="s">
        <v>398</v>
      </c>
      <c r="B438" s="255" t="s">
        <v>862</v>
      </c>
      <c r="C438" s="116"/>
    </row>
    <row r="439" spans="1:3" ht="12.75">
      <c r="A439" s="154" t="s">
        <v>694</v>
      </c>
      <c r="B439" s="184">
        <v>0</v>
      </c>
      <c r="C439" s="162" t="s">
        <v>482</v>
      </c>
    </row>
    <row r="440" spans="1:3" ht="12.75">
      <c r="A440" s="111"/>
      <c r="B440" s="184">
        <v>0</v>
      </c>
      <c r="C440" s="162" t="s">
        <v>695</v>
      </c>
    </row>
    <row r="441" spans="1:3" ht="12.75">
      <c r="A441" s="111" t="s">
        <v>696</v>
      </c>
      <c r="B441" s="185">
        <v>0</v>
      </c>
      <c r="C441" s="174" t="s">
        <v>657</v>
      </c>
    </row>
    <row r="442" spans="1:3" ht="12.75">
      <c r="A442" s="119" t="s">
        <v>287</v>
      </c>
      <c r="B442" s="249">
        <f>SUM(B439:B441)</f>
        <v>0</v>
      </c>
      <c r="C442" s="123"/>
    </row>
    <row r="443" spans="1:3" ht="12.75">
      <c r="A443" s="264"/>
      <c r="B443" s="263"/>
      <c r="C443" s="265"/>
    </row>
    <row r="444" spans="1:2" ht="18.75">
      <c r="A444" s="1" t="s">
        <v>697</v>
      </c>
      <c r="B444" s="102"/>
    </row>
    <row r="445" spans="1:3" ht="12.75">
      <c r="A445" s="115" t="s">
        <v>510</v>
      </c>
      <c r="B445" s="113" t="s">
        <v>861</v>
      </c>
      <c r="C445" s="115" t="s">
        <v>397</v>
      </c>
    </row>
    <row r="446" spans="1:3" ht="12.75">
      <c r="A446" s="116" t="s">
        <v>398</v>
      </c>
      <c r="B446" s="255" t="s">
        <v>862</v>
      </c>
      <c r="C446" s="116"/>
    </row>
    <row r="447" spans="1:3" ht="12.75">
      <c r="A447" s="186" t="s">
        <v>698</v>
      </c>
      <c r="B447" s="250">
        <v>1232</v>
      </c>
      <c r="C447" s="156" t="s">
        <v>400</v>
      </c>
    </row>
    <row r="448" spans="1:3" ht="12.75">
      <c r="A448" s="188" t="s">
        <v>699</v>
      </c>
      <c r="B448" s="189">
        <v>35</v>
      </c>
      <c r="C448" s="190" t="s">
        <v>700</v>
      </c>
    </row>
    <row r="449" spans="1:3" ht="12.75">
      <c r="A449" s="188"/>
      <c r="B449" s="189">
        <v>0</v>
      </c>
      <c r="C449" s="190" t="s">
        <v>657</v>
      </c>
    </row>
    <row r="450" spans="1:3" ht="12.75">
      <c r="A450" s="188"/>
      <c r="B450" s="189">
        <v>0</v>
      </c>
      <c r="C450" s="190" t="s">
        <v>701</v>
      </c>
    </row>
    <row r="451" spans="1:3" ht="12.75">
      <c r="A451" s="188"/>
      <c r="B451" s="191">
        <v>70</v>
      </c>
      <c r="C451" s="182" t="s">
        <v>702</v>
      </c>
    </row>
    <row r="452" spans="1:3" ht="12.75">
      <c r="A452" s="192"/>
      <c r="B452" s="191">
        <v>0</v>
      </c>
      <c r="C452" s="182" t="s">
        <v>686</v>
      </c>
    </row>
    <row r="453" spans="1:3" ht="12.75">
      <c r="A453" s="188"/>
      <c r="B453" s="191">
        <v>0</v>
      </c>
      <c r="C453" s="182" t="s">
        <v>703</v>
      </c>
    </row>
    <row r="454" spans="1:3" ht="12.75">
      <c r="A454" s="188"/>
      <c r="B454" s="191">
        <v>0</v>
      </c>
      <c r="C454" s="182" t="s">
        <v>650</v>
      </c>
    </row>
    <row r="455" spans="1:3" ht="12.75">
      <c r="A455" s="188" t="s">
        <v>704</v>
      </c>
      <c r="B455" s="191">
        <v>0</v>
      </c>
      <c r="C455" s="182" t="s">
        <v>705</v>
      </c>
    </row>
    <row r="456" spans="1:3" ht="12.75">
      <c r="A456" s="188" t="s">
        <v>706</v>
      </c>
      <c r="B456" s="191">
        <v>0</v>
      </c>
      <c r="C456" s="182" t="s">
        <v>707</v>
      </c>
    </row>
    <row r="457" spans="1:3" ht="12.75">
      <c r="A457" s="188"/>
      <c r="B457" s="191">
        <v>10</v>
      </c>
      <c r="C457" s="182" t="s">
        <v>657</v>
      </c>
    </row>
    <row r="458" spans="1:3" ht="12.75">
      <c r="A458" s="188"/>
      <c r="B458" s="191">
        <v>180</v>
      </c>
      <c r="C458" s="182" t="s">
        <v>708</v>
      </c>
    </row>
    <row r="459" spans="1:3" ht="12.75">
      <c r="A459" s="193"/>
      <c r="B459" s="194">
        <v>0</v>
      </c>
      <c r="C459" s="195" t="s">
        <v>613</v>
      </c>
    </row>
    <row r="460" spans="1:3" ht="12.75">
      <c r="A460" s="196"/>
      <c r="B460" s="197">
        <v>0</v>
      </c>
      <c r="C460" s="198" t="s">
        <v>686</v>
      </c>
    </row>
    <row r="461" spans="1:3" ht="12.75">
      <c r="A461" s="119" t="s">
        <v>287</v>
      </c>
      <c r="B461" s="247">
        <f>SUM(B447:B460)</f>
        <v>1527</v>
      </c>
      <c r="C461" s="123"/>
    </row>
    <row r="462" spans="1:3" ht="12.75">
      <c r="A462" s="82"/>
      <c r="B462" s="267"/>
      <c r="C462" s="82"/>
    </row>
    <row r="463" spans="1:3" ht="18.75">
      <c r="A463" s="199" t="s">
        <v>709</v>
      </c>
      <c r="B463" s="200"/>
      <c r="C463" s="81"/>
    </row>
    <row r="464" spans="1:3" ht="12.75">
      <c r="A464" s="115" t="s">
        <v>510</v>
      </c>
      <c r="B464" s="113" t="s">
        <v>861</v>
      </c>
      <c r="C464" s="115" t="s">
        <v>710</v>
      </c>
    </row>
    <row r="465" spans="1:3" ht="12.75">
      <c r="A465" s="116" t="s">
        <v>398</v>
      </c>
      <c r="B465" s="255" t="s">
        <v>862</v>
      </c>
      <c r="C465" s="116"/>
    </row>
    <row r="466" spans="1:3" ht="12.75">
      <c r="A466" s="154" t="s">
        <v>711</v>
      </c>
      <c r="B466" s="203">
        <v>0</v>
      </c>
      <c r="C466" s="187" t="s">
        <v>712</v>
      </c>
    </row>
    <row r="467" spans="1:3" ht="12.75">
      <c r="A467" s="157" t="s">
        <v>356</v>
      </c>
      <c r="B467" s="251">
        <v>0</v>
      </c>
      <c r="C467" s="190" t="s">
        <v>713</v>
      </c>
    </row>
    <row r="468" spans="1:3" ht="12.75">
      <c r="A468" s="111"/>
      <c r="B468" s="252">
        <v>0</v>
      </c>
      <c r="C468" s="159" t="s">
        <v>422</v>
      </c>
    </row>
    <row r="469" spans="1:3" ht="12.75">
      <c r="A469" s="111"/>
      <c r="B469" s="252">
        <v>0</v>
      </c>
      <c r="C469" s="159" t="s">
        <v>714</v>
      </c>
    </row>
    <row r="470" spans="1:3" ht="12.75">
      <c r="A470" s="111"/>
      <c r="B470" s="184">
        <v>0</v>
      </c>
      <c r="C470" s="162" t="s">
        <v>715</v>
      </c>
    </row>
    <row r="471" spans="1:3" ht="12.75">
      <c r="A471" s="163"/>
      <c r="B471" s="185">
        <v>0</v>
      </c>
      <c r="C471" s="165" t="s">
        <v>637</v>
      </c>
    </row>
    <row r="472" spans="1:3" ht="12.75">
      <c r="A472" s="163"/>
      <c r="B472" s="185">
        <v>0</v>
      </c>
      <c r="C472" s="165" t="s">
        <v>482</v>
      </c>
    </row>
    <row r="473" spans="1:3" ht="12.75">
      <c r="A473" s="163" t="s">
        <v>716</v>
      </c>
      <c r="B473" s="185">
        <v>0</v>
      </c>
      <c r="C473" s="165" t="s">
        <v>531</v>
      </c>
    </row>
    <row r="474" spans="1:3" ht="12.75">
      <c r="A474" s="163"/>
      <c r="B474" s="185">
        <v>0</v>
      </c>
      <c r="C474" s="165" t="s">
        <v>670</v>
      </c>
    </row>
    <row r="475" spans="1:3" ht="12.75">
      <c r="A475" s="163" t="s">
        <v>717</v>
      </c>
      <c r="B475" s="185">
        <v>0</v>
      </c>
      <c r="C475" s="165" t="s">
        <v>718</v>
      </c>
    </row>
    <row r="476" spans="1:3" ht="12.75">
      <c r="A476" s="178"/>
      <c r="B476" s="201">
        <v>0</v>
      </c>
      <c r="C476" s="174" t="s">
        <v>650</v>
      </c>
    </row>
    <row r="477" spans="1:3" ht="12.75">
      <c r="A477" s="119" t="s">
        <v>287</v>
      </c>
      <c r="B477" s="249">
        <f>SUM(B466:B476)</f>
        <v>0</v>
      </c>
      <c r="C477" s="123"/>
    </row>
    <row r="478" spans="1:3" ht="18.75">
      <c r="A478" s="199" t="s">
        <v>719</v>
      </c>
      <c r="B478" s="200"/>
      <c r="C478" s="81"/>
    </row>
    <row r="479" spans="1:3" ht="12.75">
      <c r="A479" s="115" t="s">
        <v>510</v>
      </c>
      <c r="B479" s="113" t="s">
        <v>861</v>
      </c>
      <c r="C479" s="115" t="s">
        <v>397</v>
      </c>
    </row>
    <row r="480" spans="1:3" ht="12.75">
      <c r="A480" s="116" t="s">
        <v>398</v>
      </c>
      <c r="B480" s="255" t="s">
        <v>862</v>
      </c>
      <c r="C480" s="116"/>
    </row>
    <row r="481" spans="1:3" ht="12.75">
      <c r="A481" s="154" t="s">
        <v>720</v>
      </c>
      <c r="B481" s="183">
        <v>210</v>
      </c>
      <c r="C481" s="181" t="s">
        <v>721</v>
      </c>
    </row>
    <row r="482" spans="1:3" ht="12.75">
      <c r="A482" s="163" t="s">
        <v>722</v>
      </c>
      <c r="B482" s="252">
        <v>3076</v>
      </c>
      <c r="C482" s="386" t="s">
        <v>180</v>
      </c>
    </row>
    <row r="483" spans="1:3" ht="12.75">
      <c r="A483" s="175"/>
      <c r="B483" s="252">
        <v>483</v>
      </c>
      <c r="C483" s="399" t="s">
        <v>181</v>
      </c>
    </row>
    <row r="484" spans="1:3" ht="12.75">
      <c r="A484" s="175"/>
      <c r="B484" s="252">
        <v>12484</v>
      </c>
      <c r="C484" s="386" t="s">
        <v>182</v>
      </c>
    </row>
    <row r="485" spans="1:3" ht="12.75">
      <c r="A485" s="175"/>
      <c r="B485" s="252">
        <v>0</v>
      </c>
      <c r="C485" s="386" t="s">
        <v>834</v>
      </c>
    </row>
    <row r="486" spans="1:3" ht="12.75">
      <c r="A486" s="157"/>
      <c r="B486" s="252">
        <v>0</v>
      </c>
      <c r="C486" s="386" t="s">
        <v>835</v>
      </c>
    </row>
    <row r="487" spans="1:3" ht="12.75">
      <c r="A487" s="111" t="s">
        <v>723</v>
      </c>
      <c r="B487" s="184">
        <v>40</v>
      </c>
      <c r="C487" s="162" t="s">
        <v>721</v>
      </c>
    </row>
    <row r="488" spans="1:3" ht="12.75">
      <c r="A488" s="111"/>
      <c r="B488" s="184">
        <v>0</v>
      </c>
      <c r="C488" s="162" t="s">
        <v>596</v>
      </c>
    </row>
    <row r="489" spans="1:3" ht="12.75">
      <c r="A489" s="111" t="s">
        <v>724</v>
      </c>
      <c r="B489" s="184">
        <v>0</v>
      </c>
      <c r="C489" s="162" t="s">
        <v>721</v>
      </c>
    </row>
    <row r="490" spans="1:3" ht="12.75">
      <c r="A490" s="111"/>
      <c r="B490" s="184">
        <v>0</v>
      </c>
      <c r="C490" s="162" t="s">
        <v>725</v>
      </c>
    </row>
    <row r="491" spans="1:3" ht="12.75">
      <c r="A491" s="111" t="s">
        <v>726</v>
      </c>
      <c r="B491" s="184">
        <v>500</v>
      </c>
      <c r="C491" s="162" t="s">
        <v>495</v>
      </c>
    </row>
    <row r="492" spans="1:3" ht="12.75">
      <c r="A492" s="111" t="s">
        <v>727</v>
      </c>
      <c r="B492" s="184">
        <v>0</v>
      </c>
      <c r="C492" s="162" t="s">
        <v>683</v>
      </c>
    </row>
    <row r="493" spans="1:3" ht="12.75">
      <c r="A493" s="111" t="s">
        <v>728</v>
      </c>
      <c r="B493" s="184">
        <v>50</v>
      </c>
      <c r="C493" s="159" t="s">
        <v>729</v>
      </c>
    </row>
    <row r="494" spans="1:3" ht="12.75">
      <c r="A494" s="111" t="s">
        <v>730</v>
      </c>
      <c r="B494" s="184">
        <v>0</v>
      </c>
      <c r="C494" s="162" t="s">
        <v>725</v>
      </c>
    </row>
    <row r="495" spans="1:3" ht="12.75">
      <c r="A495" s="111"/>
      <c r="B495" s="184">
        <v>0</v>
      </c>
      <c r="C495" s="162" t="s">
        <v>731</v>
      </c>
    </row>
    <row r="496" spans="1:3" ht="12.75">
      <c r="A496" s="175" t="s">
        <v>732</v>
      </c>
      <c r="B496" s="407">
        <v>100</v>
      </c>
      <c r="C496" s="400" t="s">
        <v>495</v>
      </c>
    </row>
    <row r="497" spans="1:3" ht="12.75">
      <c r="A497" s="175"/>
      <c r="B497" s="408">
        <v>0</v>
      </c>
      <c r="C497" s="409" t="s">
        <v>305</v>
      </c>
    </row>
    <row r="498" spans="1:3" ht="12.75">
      <c r="A498" s="163" t="s">
        <v>733</v>
      </c>
      <c r="B498" s="184">
        <v>0</v>
      </c>
      <c r="C498" s="159" t="s">
        <v>734</v>
      </c>
    </row>
    <row r="499" spans="1:3" ht="12.75">
      <c r="A499" s="175"/>
      <c r="B499" s="185">
        <v>0</v>
      </c>
      <c r="C499" s="165" t="s">
        <v>721</v>
      </c>
    </row>
    <row r="500" spans="1:3" ht="12.75">
      <c r="A500" s="157"/>
      <c r="B500" s="185">
        <v>0</v>
      </c>
      <c r="C500" s="165" t="s">
        <v>735</v>
      </c>
    </row>
    <row r="501" spans="1:3" ht="12.75">
      <c r="A501" s="163" t="s">
        <v>736</v>
      </c>
      <c r="B501" s="407">
        <v>0</v>
      </c>
      <c r="C501" s="165" t="s">
        <v>721</v>
      </c>
    </row>
    <row r="502" spans="1:3" ht="13.5" thickBot="1">
      <c r="A502" s="178"/>
      <c r="B502" s="201">
        <v>20</v>
      </c>
      <c r="C502" s="174" t="s">
        <v>596</v>
      </c>
    </row>
    <row r="503" spans="1:3" ht="13.5" thickBot="1">
      <c r="A503" s="119" t="s">
        <v>287</v>
      </c>
      <c r="B503" s="249">
        <f>SUM(B481:B502)</f>
        <v>16963</v>
      </c>
      <c r="C503" s="123"/>
    </row>
    <row r="504" ht="12.75">
      <c r="B504" s="102" t="s">
        <v>175</v>
      </c>
    </row>
    <row r="505" spans="1:2" ht="18.75">
      <c r="A505" s="1" t="s">
        <v>737</v>
      </c>
      <c r="B505" s="102"/>
    </row>
    <row r="506" spans="1:3" ht="12.75">
      <c r="A506" s="115" t="s">
        <v>510</v>
      </c>
      <c r="B506" s="113" t="s">
        <v>861</v>
      </c>
      <c r="C506" s="115" t="s">
        <v>397</v>
      </c>
    </row>
    <row r="507" spans="1:3" ht="12.75">
      <c r="A507" s="116" t="s">
        <v>398</v>
      </c>
      <c r="B507" s="255" t="s">
        <v>862</v>
      </c>
      <c r="C507" s="116"/>
    </row>
    <row r="508" spans="1:3" ht="12.75">
      <c r="A508" s="80" t="s">
        <v>738</v>
      </c>
      <c r="B508" s="189"/>
      <c r="C508" s="202" t="s">
        <v>268</v>
      </c>
    </row>
    <row r="509" spans="1:3" ht="12.75">
      <c r="A509" s="80" t="s">
        <v>739</v>
      </c>
      <c r="B509" s="189"/>
      <c r="C509" s="202" t="s">
        <v>740</v>
      </c>
    </row>
    <row r="510" spans="1:3" ht="12.75">
      <c r="A510" s="9" t="s">
        <v>741</v>
      </c>
      <c r="B510" s="194"/>
      <c r="C510" s="202" t="s">
        <v>269</v>
      </c>
    </row>
    <row r="511" spans="1:3" ht="12.75">
      <c r="A511" s="9" t="s">
        <v>742</v>
      </c>
      <c r="B511" s="194"/>
      <c r="C511" s="202" t="s">
        <v>743</v>
      </c>
    </row>
    <row r="512" spans="1:3" ht="12.75">
      <c r="A512" s="9" t="s">
        <v>744</v>
      </c>
      <c r="B512" s="194"/>
      <c r="C512" s="202" t="s">
        <v>270</v>
      </c>
    </row>
    <row r="513" spans="1:3" ht="12.75">
      <c r="A513" s="9" t="s">
        <v>745</v>
      </c>
      <c r="B513" s="194"/>
      <c r="C513" s="202" t="s">
        <v>746</v>
      </c>
    </row>
    <row r="514" spans="1:3" ht="12.75">
      <c r="A514" s="9" t="s">
        <v>747</v>
      </c>
      <c r="B514" s="194"/>
      <c r="C514" s="202" t="s">
        <v>748</v>
      </c>
    </row>
    <row r="515" spans="1:3" ht="12.75">
      <c r="A515" s="9" t="s">
        <v>749</v>
      </c>
      <c r="B515" s="275"/>
      <c r="C515" s="202" t="s">
        <v>750</v>
      </c>
    </row>
    <row r="516" spans="1:3" ht="12.75">
      <c r="A516" s="9" t="s">
        <v>751</v>
      </c>
      <c r="B516" s="194"/>
      <c r="C516" s="202" t="s">
        <v>752</v>
      </c>
    </row>
    <row r="517" spans="1:3" ht="12.75">
      <c r="A517" s="9" t="s">
        <v>753</v>
      </c>
      <c r="B517" s="194"/>
      <c r="C517" s="202" t="s">
        <v>754</v>
      </c>
    </row>
    <row r="518" spans="1:3" ht="12.75">
      <c r="A518" s="9" t="s">
        <v>755</v>
      </c>
      <c r="B518" s="194"/>
      <c r="C518" s="270" t="s">
        <v>756</v>
      </c>
    </row>
    <row r="519" spans="1:3" ht="12.75">
      <c r="A519" s="9" t="s">
        <v>757</v>
      </c>
      <c r="B519" s="273"/>
      <c r="C519" s="270" t="s">
        <v>758</v>
      </c>
    </row>
    <row r="520" spans="1:3" ht="12.75">
      <c r="A520" s="4" t="s">
        <v>759</v>
      </c>
      <c r="B520" s="274"/>
      <c r="C520" s="202" t="s">
        <v>760</v>
      </c>
    </row>
    <row r="521" spans="1:3" ht="12.75">
      <c r="A521" s="9" t="s">
        <v>744</v>
      </c>
      <c r="B521" s="273"/>
      <c r="C521" s="270" t="s">
        <v>271</v>
      </c>
    </row>
    <row r="522" spans="1:3" ht="12.75">
      <c r="A522" s="9" t="s">
        <v>761</v>
      </c>
      <c r="B522" s="273"/>
      <c r="C522" s="270" t="s">
        <v>272</v>
      </c>
    </row>
    <row r="523" spans="1:3" ht="12.75">
      <c r="A523" s="9" t="s">
        <v>762</v>
      </c>
      <c r="B523" s="273"/>
      <c r="C523" s="270" t="s">
        <v>763</v>
      </c>
    </row>
    <row r="524" spans="1:3" ht="12.75">
      <c r="A524" s="9" t="s">
        <v>764</v>
      </c>
      <c r="B524" s="273"/>
      <c r="C524" s="270" t="s">
        <v>765</v>
      </c>
    </row>
    <row r="525" spans="1:3" ht="12.75">
      <c r="A525" s="9" t="s">
        <v>766</v>
      </c>
      <c r="B525" s="273"/>
      <c r="C525" s="270" t="s">
        <v>273</v>
      </c>
    </row>
    <row r="526" spans="1:3" ht="12.75">
      <c r="A526" s="9" t="s">
        <v>767</v>
      </c>
      <c r="B526" s="273"/>
      <c r="C526" s="270" t="s">
        <v>768</v>
      </c>
    </row>
    <row r="527" spans="1:3" ht="12.75">
      <c r="A527" s="9" t="s">
        <v>769</v>
      </c>
      <c r="B527" s="273"/>
      <c r="C527" s="270" t="s">
        <v>770</v>
      </c>
    </row>
    <row r="528" spans="1:3" ht="12.75">
      <c r="A528" s="9" t="s">
        <v>771</v>
      </c>
      <c r="B528" s="273"/>
      <c r="C528" s="202" t="s">
        <v>772</v>
      </c>
    </row>
    <row r="529" spans="1:3" ht="12.75">
      <c r="A529" s="9" t="s">
        <v>773</v>
      </c>
      <c r="B529" s="273"/>
      <c r="C529" s="270" t="s">
        <v>774</v>
      </c>
    </row>
    <row r="530" spans="1:3" ht="12.75">
      <c r="A530" s="9" t="s">
        <v>775</v>
      </c>
      <c r="B530" s="273"/>
      <c r="C530" s="270" t="s">
        <v>776</v>
      </c>
    </row>
    <row r="531" spans="1:3" ht="12.75">
      <c r="A531" s="9" t="s">
        <v>777</v>
      </c>
      <c r="B531" s="273"/>
      <c r="C531" s="270" t="s">
        <v>274</v>
      </c>
    </row>
    <row r="532" spans="1:3" ht="12.75">
      <c r="A532" s="9" t="s">
        <v>777</v>
      </c>
      <c r="B532" s="273"/>
      <c r="C532" s="202" t="s">
        <v>275</v>
      </c>
    </row>
    <row r="533" spans="1:3" ht="12.75">
      <c r="A533" s="9" t="s">
        <v>778</v>
      </c>
      <c r="B533" s="273"/>
      <c r="C533" s="202" t="s">
        <v>779</v>
      </c>
    </row>
    <row r="534" spans="1:3" ht="12.75">
      <c r="A534" s="9" t="s">
        <v>780</v>
      </c>
      <c r="B534" s="273"/>
      <c r="C534" s="202" t="s">
        <v>781</v>
      </c>
    </row>
    <row r="535" spans="1:3" ht="12.75">
      <c r="A535" s="9" t="s">
        <v>782</v>
      </c>
      <c r="B535" s="273"/>
      <c r="C535" s="202" t="s">
        <v>783</v>
      </c>
    </row>
    <row r="536" spans="1:3" ht="12.75">
      <c r="A536" s="9" t="s">
        <v>784</v>
      </c>
      <c r="B536" s="273"/>
      <c r="C536" s="202" t="s">
        <v>276</v>
      </c>
    </row>
    <row r="537" spans="1:3" ht="12.75">
      <c r="A537" s="406" t="s">
        <v>785</v>
      </c>
      <c r="B537" s="273"/>
      <c r="C537" s="202" t="s">
        <v>277</v>
      </c>
    </row>
    <row r="538" spans="1:3" ht="12.75">
      <c r="A538" s="406" t="s">
        <v>786</v>
      </c>
      <c r="B538" s="273"/>
      <c r="C538" s="202" t="s">
        <v>278</v>
      </c>
    </row>
    <row r="539" spans="1:3" ht="12.75">
      <c r="A539" s="406" t="s">
        <v>787</v>
      </c>
      <c r="B539" s="273"/>
      <c r="C539" s="202" t="s">
        <v>279</v>
      </c>
    </row>
    <row r="540" spans="1:3" ht="12.75">
      <c r="A540" s="406" t="s">
        <v>788</v>
      </c>
      <c r="B540" s="273"/>
      <c r="C540" s="202" t="s">
        <v>789</v>
      </c>
    </row>
    <row r="541" spans="1:3" ht="12.75">
      <c r="A541" s="406" t="s">
        <v>844</v>
      </c>
      <c r="B541" s="273"/>
      <c r="C541" s="202" t="s">
        <v>853</v>
      </c>
    </row>
    <row r="542" spans="1:3" ht="12.75">
      <c r="A542" s="9" t="s">
        <v>790</v>
      </c>
      <c r="B542" s="273"/>
      <c r="C542" s="335" t="s">
        <v>280</v>
      </c>
    </row>
    <row r="543" spans="1:3" ht="12.75">
      <c r="A543" s="271" t="s">
        <v>791</v>
      </c>
      <c r="B543" s="272"/>
      <c r="C543" s="336" t="s">
        <v>792</v>
      </c>
    </row>
    <row r="544" spans="1:3" ht="12.75">
      <c r="A544" s="77" t="s">
        <v>287</v>
      </c>
      <c r="B544" s="114">
        <f>SUM(B508:B543)</f>
        <v>0</v>
      </c>
      <c r="C544" s="254"/>
    </row>
    <row r="545" spans="1:21" ht="12.75">
      <c r="A545" s="82"/>
      <c r="B545" s="267"/>
      <c r="C545" s="362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</row>
    <row r="546" spans="1:21" ht="12.75">
      <c r="A546" s="82"/>
      <c r="B546" s="267"/>
      <c r="C546" s="362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</row>
    <row r="547" spans="1:21" ht="12.75">
      <c r="A547" s="82"/>
      <c r="B547" s="267"/>
      <c r="C547" s="362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1:21" ht="12.75">
      <c r="A548" s="82"/>
      <c r="B548" s="267"/>
      <c r="C548" s="362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1:21" ht="12.75">
      <c r="A549" s="82"/>
      <c r="B549" s="267"/>
      <c r="C549" s="362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1:21" ht="12.75">
      <c r="A550" s="82"/>
      <c r="B550" s="267"/>
      <c r="C550" s="362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1:21" ht="12.75">
      <c r="A551" s="82"/>
      <c r="B551" s="267"/>
      <c r="C551" s="362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1:21" ht="12.75">
      <c r="A552" s="82"/>
      <c r="B552" s="267"/>
      <c r="C552" s="362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1:21" ht="12.75">
      <c r="A553" s="82"/>
      <c r="B553" s="267"/>
      <c r="C553" s="362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</row>
    <row r="554" spans="1:21" ht="12.75">
      <c r="A554" s="82"/>
      <c r="B554" s="267"/>
      <c r="C554" s="362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1:21" ht="12.75">
      <c r="A555" s="82"/>
      <c r="B555" s="267"/>
      <c r="C555" s="362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1:21" ht="12.75">
      <c r="A556" s="82"/>
      <c r="B556" s="267"/>
      <c r="C556" s="362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1:21" ht="12.75">
      <c r="A557" s="82"/>
      <c r="B557" s="267"/>
      <c r="C557" s="362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1:21" ht="12.75">
      <c r="A558" s="82"/>
      <c r="B558" s="267"/>
      <c r="C558" s="362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1:21" ht="12.75">
      <c r="A559" s="82"/>
      <c r="B559" s="267"/>
      <c r="C559" s="362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</row>
    <row r="560" spans="1:21" ht="12.75">
      <c r="A560" s="82"/>
      <c r="B560" s="267"/>
      <c r="C560" s="362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1:21" ht="12.75">
      <c r="A561" s="82"/>
      <c r="B561" s="267"/>
      <c r="C561" s="362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1:21" ht="12.75">
      <c r="A562" s="82"/>
      <c r="B562" s="267"/>
      <c r="C562" s="362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1:21" ht="12.75">
      <c r="A563" s="82"/>
      <c r="B563" s="267"/>
      <c r="C563" s="362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1:21" ht="12.75">
      <c r="A564" s="82"/>
      <c r="B564" s="267"/>
      <c r="C564" s="362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1:21" ht="12.75">
      <c r="A565" s="82"/>
      <c r="B565" s="267"/>
      <c r="C565" s="362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1:21" ht="12.75">
      <c r="A566" s="82"/>
      <c r="B566" s="267"/>
      <c r="C566" s="362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1:21" ht="12.75">
      <c r="A567" s="82"/>
      <c r="B567" s="267"/>
      <c r="C567" s="362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1:21" ht="12.75">
      <c r="A568" s="82"/>
      <c r="B568" s="267"/>
      <c r="C568" s="362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1:21" ht="12.75">
      <c r="A569" s="82"/>
      <c r="B569" s="267"/>
      <c r="C569" s="362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1:21" ht="12.75">
      <c r="A570" s="82"/>
      <c r="B570" s="267"/>
      <c r="C570" s="362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1:21" ht="12.75">
      <c r="A571" s="82"/>
      <c r="B571" s="267"/>
      <c r="C571" s="362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1:21" ht="12.75">
      <c r="A572" s="82"/>
      <c r="B572" s="267"/>
      <c r="C572" s="362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1:21" ht="12.75">
      <c r="A573" s="82"/>
      <c r="B573" s="267"/>
      <c r="C573" s="362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1:21" ht="12.75">
      <c r="A574" s="82"/>
      <c r="B574" s="267"/>
      <c r="C574" s="362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1:21" ht="12.75">
      <c r="A575" s="82"/>
      <c r="B575" s="267"/>
      <c r="C575" s="362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1:21" ht="12.75">
      <c r="A576" s="82"/>
      <c r="B576" s="267"/>
      <c r="C576" s="362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1:21" ht="12.75">
      <c r="A577" s="82"/>
      <c r="B577" s="267"/>
      <c r="C577" s="362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</row>
    <row r="578" spans="1:21" ht="12.75">
      <c r="A578" s="82"/>
      <c r="B578" s="267"/>
      <c r="C578" s="362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1:21" ht="12.75">
      <c r="A579" s="82"/>
      <c r="B579" s="267"/>
      <c r="C579" s="362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1:21" ht="12.75">
      <c r="A580" s="82"/>
      <c r="B580" s="267"/>
      <c r="C580" s="362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1:21" ht="12.75">
      <c r="A581" s="82"/>
      <c r="B581" s="267"/>
      <c r="C581" s="362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1:21" ht="12.75">
      <c r="A582" s="82"/>
      <c r="B582" s="267"/>
      <c r="C582" s="362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1:21" ht="12.75">
      <c r="A583" s="82"/>
      <c r="B583" s="267"/>
      <c r="C583" s="362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1:21" ht="12.75">
      <c r="A584" s="82"/>
      <c r="B584" s="267"/>
      <c r="C584" s="362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1:21" ht="12.75">
      <c r="A585" s="82"/>
      <c r="B585" s="267"/>
      <c r="C585" s="362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1:21" ht="12.75">
      <c r="A586" s="82"/>
      <c r="B586" s="267"/>
      <c r="C586" s="362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1:21" ht="12.75">
      <c r="A587" s="82"/>
      <c r="B587" s="267"/>
      <c r="C587" s="362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1:21" ht="12.75">
      <c r="A588" s="82"/>
      <c r="B588" s="267"/>
      <c r="C588" s="362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1:21" ht="12.75">
      <c r="A589" s="82"/>
      <c r="B589" s="267"/>
      <c r="C589" s="362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1:21" ht="12.75">
      <c r="A590" s="82"/>
      <c r="B590" s="267"/>
      <c r="C590" s="362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1:21" ht="12.75">
      <c r="A591" s="82"/>
      <c r="B591" s="267"/>
      <c r="C591" s="362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1:21" ht="12.75">
      <c r="A592" s="82"/>
      <c r="B592" s="267"/>
      <c r="C592" s="362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1:21" ht="12.75">
      <c r="A593" s="82"/>
      <c r="B593" s="267"/>
      <c r="C593" s="362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1:21" ht="12.75">
      <c r="A594" s="82"/>
      <c r="B594" s="267"/>
      <c r="C594" s="362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1:21" ht="12.75">
      <c r="A595" s="82"/>
      <c r="B595" s="267"/>
      <c r="C595" s="362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</row>
    <row r="596" spans="1:21" ht="12.75">
      <c r="A596" s="82"/>
      <c r="B596" s="267"/>
      <c r="C596" s="362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1:21" ht="12.75">
      <c r="A597" s="82"/>
      <c r="B597" s="267"/>
      <c r="C597" s="362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1:21" ht="12.75">
      <c r="A598" s="82"/>
      <c r="B598" s="267"/>
      <c r="C598" s="362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1:21" ht="12.75">
      <c r="A599" s="82"/>
      <c r="B599" s="267"/>
      <c r="C599" s="362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spans="1:21" ht="12.75">
      <c r="A600" s="82"/>
      <c r="B600" s="267"/>
      <c r="C600" s="362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</row>
    <row r="601" spans="1:21" ht="12.75">
      <c r="A601" s="82"/>
      <c r="B601" s="267"/>
      <c r="C601" s="362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</row>
    <row r="602" spans="1:21" ht="12.75">
      <c r="A602" s="82"/>
      <c r="B602" s="267"/>
      <c r="C602" s="362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</row>
    <row r="603" spans="1:21" ht="12.75">
      <c r="A603" s="82"/>
      <c r="B603" s="267"/>
      <c r="C603" s="362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</row>
    <row r="604" spans="1:21" ht="12.75">
      <c r="A604" s="82"/>
      <c r="B604" s="267"/>
      <c r="C604" s="362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</row>
    <row r="605" ht="20.25">
      <c r="A605" s="76" t="s">
        <v>793</v>
      </c>
    </row>
    <row r="606" spans="1:3" ht="12.75">
      <c r="A606" s="115" t="s">
        <v>510</v>
      </c>
      <c r="B606" s="113" t="s">
        <v>794</v>
      </c>
      <c r="C606" s="115" t="s">
        <v>397</v>
      </c>
    </row>
    <row r="607" spans="1:3" ht="12.75">
      <c r="A607" s="116" t="s">
        <v>398</v>
      </c>
      <c r="B607" s="255" t="s">
        <v>286</v>
      </c>
      <c r="C607" s="116"/>
    </row>
    <row r="608" spans="1:3" ht="12.75">
      <c r="A608" s="154" t="s">
        <v>795</v>
      </c>
      <c r="B608" s="183">
        <v>440</v>
      </c>
      <c r="C608" s="156" t="s">
        <v>796</v>
      </c>
    </row>
    <row r="609" spans="1:3" ht="12.75">
      <c r="A609" s="157"/>
      <c r="B609" s="252">
        <v>200</v>
      </c>
      <c r="C609" s="159" t="s">
        <v>797</v>
      </c>
    </row>
    <row r="610" spans="1:3" ht="12.75">
      <c r="A610" s="363" t="s">
        <v>287</v>
      </c>
      <c r="B610" s="364">
        <f>SUM(B608:B609)</f>
        <v>640</v>
      </c>
      <c r="C610" s="174"/>
    </row>
    <row r="611" spans="1:3" ht="12.75">
      <c r="A611" s="157" t="s">
        <v>557</v>
      </c>
      <c r="B611" s="158">
        <v>40</v>
      </c>
      <c r="C611" s="159" t="s">
        <v>798</v>
      </c>
    </row>
    <row r="612" spans="1:3" ht="12.75">
      <c r="A612" s="111"/>
      <c r="B612" s="160">
        <v>30</v>
      </c>
      <c r="C612" s="162" t="s">
        <v>799</v>
      </c>
    </row>
    <row r="613" spans="1:3" ht="12.75">
      <c r="A613" s="111"/>
      <c r="B613" s="160">
        <v>70</v>
      </c>
      <c r="C613" s="162" t="s">
        <v>556</v>
      </c>
    </row>
    <row r="614" spans="1:3" ht="12.75">
      <c r="A614" s="111"/>
      <c r="B614" s="160">
        <v>0</v>
      </c>
      <c r="C614" s="162" t="s">
        <v>796</v>
      </c>
    </row>
    <row r="615" spans="1:3" ht="12.75">
      <c r="A615" s="365" t="s">
        <v>287</v>
      </c>
      <c r="B615" s="366">
        <f>SUM(B611:B614)</f>
        <v>140</v>
      </c>
      <c r="C615" s="368"/>
    </row>
    <row r="616" spans="1:3" ht="12.75">
      <c r="A616" s="154" t="s">
        <v>800</v>
      </c>
      <c r="B616" s="155">
        <v>165</v>
      </c>
      <c r="C616" s="156" t="s">
        <v>798</v>
      </c>
    </row>
    <row r="617" spans="1:3" ht="12.75">
      <c r="A617" s="111"/>
      <c r="B617" s="160">
        <v>85</v>
      </c>
      <c r="C617" s="162" t="s">
        <v>799</v>
      </c>
    </row>
    <row r="618" spans="1:3" ht="12.75">
      <c r="A618" s="111"/>
      <c r="B618" s="160">
        <v>1600</v>
      </c>
      <c r="C618" s="171" t="s">
        <v>801</v>
      </c>
    </row>
    <row r="619" spans="1:3" ht="12.75">
      <c r="A619" s="363" t="s">
        <v>287</v>
      </c>
      <c r="B619" s="380">
        <f>SUM(B616:B618)</f>
        <v>1850</v>
      </c>
      <c r="C619" s="381"/>
    </row>
    <row r="620" spans="1:3" ht="12.75">
      <c r="A620" s="157" t="s">
        <v>553</v>
      </c>
      <c r="B620" s="158">
        <v>2</v>
      </c>
      <c r="C620" s="159" t="s">
        <v>796</v>
      </c>
    </row>
    <row r="621" spans="1:3" ht="12.75">
      <c r="A621" s="363" t="s">
        <v>287</v>
      </c>
      <c r="B621" s="380">
        <f>SUM(B620)</f>
        <v>2</v>
      </c>
      <c r="C621" s="382"/>
    </row>
    <row r="622" spans="1:3" ht="12.75">
      <c r="A622" s="157" t="s">
        <v>570</v>
      </c>
      <c r="B622" s="158">
        <v>7</v>
      </c>
      <c r="C622" s="159" t="s">
        <v>798</v>
      </c>
    </row>
    <row r="623" spans="1:3" ht="12.75">
      <c r="A623" s="111"/>
      <c r="B623" s="160">
        <v>0</v>
      </c>
      <c r="C623" s="162" t="s">
        <v>799</v>
      </c>
    </row>
    <row r="624" spans="1:3" ht="12.75">
      <c r="A624" s="111"/>
      <c r="B624" s="160">
        <v>50</v>
      </c>
      <c r="C624" s="162" t="s">
        <v>556</v>
      </c>
    </row>
    <row r="625" spans="1:3" ht="12.75">
      <c r="A625" s="363" t="s">
        <v>287</v>
      </c>
      <c r="B625" s="380">
        <f>SUM(B622:B624)</f>
        <v>57</v>
      </c>
      <c r="C625" s="382"/>
    </row>
    <row r="626" spans="1:3" ht="12.75">
      <c r="A626" s="157" t="s">
        <v>575</v>
      </c>
      <c r="B626" s="158">
        <v>30</v>
      </c>
      <c r="C626" s="159" t="s">
        <v>798</v>
      </c>
    </row>
    <row r="627" spans="1:3" ht="12.75">
      <c r="A627" s="111"/>
      <c r="B627" s="160">
        <v>20</v>
      </c>
      <c r="C627" s="162" t="s">
        <v>799</v>
      </c>
    </row>
    <row r="628" spans="1:3" ht="12.75">
      <c r="A628" s="111"/>
      <c r="B628" s="160">
        <v>400</v>
      </c>
      <c r="C628" s="162" t="s">
        <v>556</v>
      </c>
    </row>
    <row r="629" spans="1:3" ht="12.75">
      <c r="A629" s="111"/>
      <c r="B629" s="160">
        <v>20</v>
      </c>
      <c r="C629" s="162" t="s">
        <v>796</v>
      </c>
    </row>
    <row r="630" spans="1:3" ht="12.75">
      <c r="A630" s="111"/>
      <c r="B630" s="160">
        <v>0</v>
      </c>
      <c r="C630" s="162" t="s">
        <v>571</v>
      </c>
    </row>
    <row r="631" spans="1:3" ht="12.75">
      <c r="A631" s="111"/>
      <c r="B631" s="160">
        <v>0</v>
      </c>
      <c r="C631" s="162" t="s">
        <v>578</v>
      </c>
    </row>
    <row r="632" spans="1:3" ht="12.75">
      <c r="A632" s="111"/>
      <c r="B632" s="160">
        <v>0</v>
      </c>
      <c r="C632" s="162" t="s">
        <v>560</v>
      </c>
    </row>
    <row r="633" spans="1:3" ht="12.75">
      <c r="A633" s="365" t="s">
        <v>287</v>
      </c>
      <c r="B633" s="367">
        <f>SUM(B626:B632)</f>
        <v>470</v>
      </c>
      <c r="C633" s="368"/>
    </row>
    <row r="634" spans="1:3" ht="12.75">
      <c r="A634" s="154" t="s">
        <v>593</v>
      </c>
      <c r="B634" s="155">
        <v>15</v>
      </c>
      <c r="C634" s="156" t="s">
        <v>802</v>
      </c>
    </row>
    <row r="635" spans="1:3" ht="12.75">
      <c r="A635" s="111"/>
      <c r="B635" s="160">
        <v>13</v>
      </c>
      <c r="C635" s="162" t="s">
        <v>803</v>
      </c>
    </row>
    <row r="636" spans="1:3" ht="12.75">
      <c r="A636" s="111"/>
      <c r="B636" s="160">
        <v>110</v>
      </c>
      <c r="C636" s="162" t="s">
        <v>804</v>
      </c>
    </row>
    <row r="637" spans="1:3" ht="12.75">
      <c r="A637" s="111"/>
      <c r="B637" s="160">
        <v>35</v>
      </c>
      <c r="C637" s="162" t="s">
        <v>805</v>
      </c>
    </row>
    <row r="638" spans="1:3" ht="12.75">
      <c r="A638" s="363" t="s">
        <v>287</v>
      </c>
      <c r="B638" s="380">
        <f>SUM(B634:B637)</f>
        <v>173</v>
      </c>
      <c r="C638" s="382"/>
    </row>
    <row r="639" spans="1:3" ht="12.75">
      <c r="A639" s="157" t="s">
        <v>608</v>
      </c>
      <c r="B639" s="158">
        <v>95</v>
      </c>
      <c r="C639" s="159" t="s">
        <v>802</v>
      </c>
    </row>
    <row r="640" spans="1:3" ht="12.75">
      <c r="A640" s="111"/>
      <c r="B640" s="160">
        <v>75</v>
      </c>
      <c r="C640" s="162" t="s">
        <v>803</v>
      </c>
    </row>
    <row r="641" spans="1:3" ht="12.75">
      <c r="A641" s="111"/>
      <c r="B641" s="160">
        <v>430</v>
      </c>
      <c r="C641" s="162" t="s">
        <v>804</v>
      </c>
    </row>
    <row r="642" spans="1:3" ht="12.75">
      <c r="A642" s="111"/>
      <c r="B642" s="160">
        <v>10</v>
      </c>
      <c r="C642" s="162" t="s">
        <v>805</v>
      </c>
    </row>
    <row r="643" spans="1:3" ht="12.75">
      <c r="A643" s="363" t="s">
        <v>287</v>
      </c>
      <c r="B643" s="380">
        <f>SUM(B639:B642)</f>
        <v>610</v>
      </c>
      <c r="C643" s="382"/>
    </row>
    <row r="644" spans="1:3" ht="12.75">
      <c r="A644" s="157" t="s">
        <v>611</v>
      </c>
      <c r="B644" s="158">
        <v>55</v>
      </c>
      <c r="C644" s="159" t="s">
        <v>802</v>
      </c>
    </row>
    <row r="645" spans="1:3" ht="12.75">
      <c r="A645" s="111"/>
      <c r="B645" s="160">
        <v>35</v>
      </c>
      <c r="C645" s="162" t="s">
        <v>803</v>
      </c>
    </row>
    <row r="646" spans="1:3" ht="12.75">
      <c r="A646" s="111"/>
      <c r="B646" s="160">
        <v>170</v>
      </c>
      <c r="C646" s="162" t="s">
        <v>804</v>
      </c>
    </row>
    <row r="647" spans="1:3" ht="12.75">
      <c r="A647" s="111"/>
      <c r="B647" s="160">
        <v>150</v>
      </c>
      <c r="C647" s="162" t="s">
        <v>805</v>
      </c>
    </row>
    <row r="648" spans="1:3" ht="12.75">
      <c r="A648" s="363" t="s">
        <v>287</v>
      </c>
      <c r="B648" s="380">
        <f>SUM(B644:B647)</f>
        <v>410</v>
      </c>
      <c r="C648" s="382"/>
    </row>
    <row r="649" spans="1:3" ht="12.75">
      <c r="A649" s="157" t="s">
        <v>626</v>
      </c>
      <c r="B649" s="158">
        <v>3</v>
      </c>
      <c r="C649" s="159" t="s">
        <v>798</v>
      </c>
    </row>
    <row r="650" spans="1:3" ht="12.75">
      <c r="A650" s="111"/>
      <c r="B650" s="160">
        <v>2</v>
      </c>
      <c r="C650" s="162" t="s">
        <v>799</v>
      </c>
    </row>
    <row r="651" spans="1:3" ht="12.75">
      <c r="A651" s="111"/>
      <c r="B651" s="160">
        <v>10</v>
      </c>
      <c r="C651" s="162" t="s">
        <v>806</v>
      </c>
    </row>
    <row r="652" spans="1:3" ht="12.75">
      <c r="A652" s="363" t="s">
        <v>287</v>
      </c>
      <c r="B652" s="380">
        <f>SUM(B649:B651)</f>
        <v>15</v>
      </c>
      <c r="C652" s="382"/>
    </row>
    <row r="653" spans="1:3" ht="12.75">
      <c r="A653" s="157" t="s">
        <v>630</v>
      </c>
      <c r="B653" s="158">
        <v>10</v>
      </c>
      <c r="C653" s="159" t="s">
        <v>798</v>
      </c>
    </row>
    <row r="654" spans="1:3" ht="12.75">
      <c r="A654" s="111"/>
      <c r="B654" s="160">
        <v>8</v>
      </c>
      <c r="C654" s="162" t="s">
        <v>799</v>
      </c>
    </row>
    <row r="655" spans="1:3" ht="12.75">
      <c r="A655" s="111"/>
      <c r="B655" s="160">
        <v>85</v>
      </c>
      <c r="C655" s="162" t="s">
        <v>806</v>
      </c>
    </row>
    <row r="656" spans="1:3" ht="12.75">
      <c r="A656" s="111"/>
      <c r="B656" s="160">
        <v>10</v>
      </c>
      <c r="C656" s="162" t="s">
        <v>796</v>
      </c>
    </row>
    <row r="657" spans="1:3" ht="12.75">
      <c r="A657" s="363" t="s">
        <v>287</v>
      </c>
      <c r="B657" s="380">
        <f>SUM(B653:B656)</f>
        <v>113</v>
      </c>
      <c r="C657" s="382"/>
    </row>
    <row r="658" spans="1:3" ht="12.75">
      <c r="A658" s="157" t="s">
        <v>807</v>
      </c>
      <c r="B658" s="158">
        <v>60</v>
      </c>
      <c r="C658" s="159" t="s">
        <v>806</v>
      </c>
    </row>
    <row r="659" spans="1:3" ht="12.75">
      <c r="A659" s="363" t="s">
        <v>287</v>
      </c>
      <c r="B659" s="380">
        <f>SUM(B658)</f>
        <v>60</v>
      </c>
      <c r="C659" s="382"/>
    </row>
    <row r="660" spans="1:3" ht="12.75">
      <c r="A660" s="157" t="s">
        <v>642</v>
      </c>
      <c r="B660" s="158">
        <v>15</v>
      </c>
      <c r="C660" s="159" t="s">
        <v>798</v>
      </c>
    </row>
    <row r="661" spans="1:3" ht="12.75">
      <c r="A661" s="111"/>
      <c r="B661" s="160">
        <v>20</v>
      </c>
      <c r="C661" s="162" t="s">
        <v>799</v>
      </c>
    </row>
    <row r="662" spans="1:3" ht="12.75">
      <c r="A662" s="111"/>
      <c r="B662" s="160">
        <v>550</v>
      </c>
      <c r="C662" s="162" t="s">
        <v>806</v>
      </c>
    </row>
    <row r="663" spans="1:3" ht="12.75">
      <c r="A663" s="111"/>
      <c r="B663" s="160">
        <v>50</v>
      </c>
      <c r="C663" s="162" t="s">
        <v>796</v>
      </c>
    </row>
    <row r="664" spans="1:3" ht="12.75">
      <c r="A664" s="363" t="s">
        <v>287</v>
      </c>
      <c r="B664" s="380">
        <f>SUM(B660:B663)</f>
        <v>635</v>
      </c>
      <c r="C664" s="382"/>
    </row>
    <row r="665" spans="1:3" ht="12.75">
      <c r="A665" s="157" t="s">
        <v>653</v>
      </c>
      <c r="B665" s="158">
        <v>60</v>
      </c>
      <c r="C665" s="159" t="s">
        <v>808</v>
      </c>
    </row>
    <row r="666" spans="1:3" ht="12.75">
      <c r="A666" s="111"/>
      <c r="B666" s="160">
        <v>60</v>
      </c>
      <c r="C666" s="162" t="s">
        <v>809</v>
      </c>
    </row>
    <row r="667" spans="1:3" ht="12.75">
      <c r="A667" s="111"/>
      <c r="B667" s="160">
        <v>311</v>
      </c>
      <c r="C667" s="162" t="s">
        <v>673</v>
      </c>
    </row>
    <row r="668" spans="1:3" ht="12.75">
      <c r="A668" s="111"/>
      <c r="B668" s="160">
        <v>50</v>
      </c>
      <c r="C668" s="162" t="s">
        <v>681</v>
      </c>
    </row>
    <row r="669" spans="1:3" ht="12.75">
      <c r="A669" s="363" t="s">
        <v>287</v>
      </c>
      <c r="B669" s="380">
        <f>SUM(B665:B668)</f>
        <v>481</v>
      </c>
      <c r="C669" s="382"/>
    </row>
    <row r="670" spans="1:3" ht="12.75">
      <c r="A670" s="157" t="s">
        <v>666</v>
      </c>
      <c r="B670" s="158">
        <v>20</v>
      </c>
      <c r="C670" s="159" t="s">
        <v>810</v>
      </c>
    </row>
    <row r="671" spans="1:3" ht="12.75">
      <c r="A671" s="363" t="s">
        <v>287</v>
      </c>
      <c r="B671" s="380">
        <f>SUM(B670)</f>
        <v>20</v>
      </c>
      <c r="C671" s="382"/>
    </row>
    <row r="672" spans="1:3" ht="12.75">
      <c r="A672" s="157" t="s">
        <v>711</v>
      </c>
      <c r="B672" s="251">
        <v>0</v>
      </c>
      <c r="C672" s="190" t="s">
        <v>811</v>
      </c>
    </row>
    <row r="673" spans="1:3" ht="12.75">
      <c r="A673" s="157" t="s">
        <v>356</v>
      </c>
      <c r="B673" s="251">
        <v>0</v>
      </c>
      <c r="C673" s="190" t="s">
        <v>556</v>
      </c>
    </row>
    <row r="674" spans="1:3" ht="12.75">
      <c r="A674" s="369" t="s">
        <v>287</v>
      </c>
      <c r="B674" s="370">
        <f>SUM(B672:B673)</f>
        <v>0</v>
      </c>
      <c r="C674" s="382"/>
    </row>
    <row r="675" spans="1:3" ht="30" customHeight="1">
      <c r="A675" s="119" t="s">
        <v>287</v>
      </c>
      <c r="B675" s="247">
        <f>B610+B615+B619+B621+B625+B633+B638+B643+B648+B652+B657+B659+B664+B669+B671+B674</f>
        <v>5676</v>
      </c>
      <c r="C675" s="123" t="s">
        <v>812</v>
      </c>
    </row>
    <row r="679" ht="20.25">
      <c r="A679" s="76" t="s">
        <v>813</v>
      </c>
    </row>
    <row r="680" spans="1:3" ht="12.75">
      <c r="A680" s="115" t="s">
        <v>510</v>
      </c>
      <c r="B680" s="113" t="s">
        <v>794</v>
      </c>
      <c r="C680" s="115" t="s">
        <v>397</v>
      </c>
    </row>
    <row r="681" spans="1:3" ht="12.75">
      <c r="A681" s="116" t="s">
        <v>398</v>
      </c>
      <c r="B681" s="255" t="s">
        <v>286</v>
      </c>
      <c r="C681" s="116"/>
    </row>
    <row r="682" spans="1:3" ht="12.75">
      <c r="A682" s="111"/>
      <c r="B682" s="160"/>
      <c r="C682" s="162"/>
    </row>
    <row r="683" spans="1:3" ht="12.75">
      <c r="A683" s="192"/>
      <c r="B683" s="371"/>
      <c r="C683" s="372"/>
    </row>
    <row r="684" spans="1:3" ht="12.75">
      <c r="A684" s="111"/>
      <c r="B684" s="258"/>
      <c r="C684" s="182"/>
    </row>
    <row r="685" spans="1:3" ht="12.75">
      <c r="A685" s="111"/>
      <c r="B685" s="258"/>
      <c r="C685" s="182"/>
    </row>
    <row r="686" spans="1:3" ht="12.75">
      <c r="A686" s="373"/>
      <c r="B686" s="374"/>
      <c r="C686" s="375"/>
    </row>
    <row r="687" spans="1:3" ht="12.75">
      <c r="A687" s="119" t="s">
        <v>287</v>
      </c>
      <c r="B687" s="247">
        <f>SUM(B682:B686)</f>
        <v>0</v>
      </c>
      <c r="C687" s="123"/>
    </row>
  </sheetData>
  <printOptions/>
  <pageMargins left="0" right="0" top="0" bottom="0.3937007784843445" header="0" footer="0"/>
  <pageSetup horizontalDpi="600" verticalDpi="600" orientation="portrait" paperSize="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5">
      <selection activeCell="A1" sqref="A1"/>
    </sheetView>
  </sheetViews>
  <sheetFormatPr defaultColWidth="9.140625" defaultRowHeight="12.75"/>
  <cols>
    <col min="1" max="1" width="50.7109375" style="0" customWidth="1"/>
  </cols>
  <sheetData>
    <row r="1" ht="20.25">
      <c r="A1" s="76" t="s">
        <v>814</v>
      </c>
    </row>
    <row r="2" spans="1:6" ht="18">
      <c r="A2" s="127"/>
      <c r="B2" s="128" t="s">
        <v>794</v>
      </c>
      <c r="C2" s="128" t="s">
        <v>794</v>
      </c>
      <c r="D2" s="128" t="s">
        <v>794</v>
      </c>
      <c r="E2" s="128" t="s">
        <v>794</v>
      </c>
      <c r="F2" s="128" t="s">
        <v>794</v>
      </c>
    </row>
    <row r="3" spans="1:6" ht="18">
      <c r="A3" s="127"/>
      <c r="B3" s="128">
        <v>2004</v>
      </c>
      <c r="C3" s="128">
        <v>2005</v>
      </c>
      <c r="D3" s="128">
        <v>2006</v>
      </c>
      <c r="E3" s="128">
        <v>2007</v>
      </c>
      <c r="F3" s="128">
        <v>2008</v>
      </c>
    </row>
    <row r="4" spans="1:6" ht="15.75">
      <c r="A4" s="8"/>
      <c r="B4" s="129" t="s">
        <v>283</v>
      </c>
      <c r="C4" s="129" t="s">
        <v>283</v>
      </c>
      <c r="D4" s="129" t="s">
        <v>283</v>
      </c>
      <c r="E4" s="129" t="s">
        <v>283</v>
      </c>
      <c r="F4" s="129" t="s">
        <v>283</v>
      </c>
    </row>
    <row r="5" spans="1:6" ht="15.75">
      <c r="A5" s="77" t="s">
        <v>232</v>
      </c>
      <c r="B5" s="95">
        <f>SUM(B7,B16)</f>
        <v>66120</v>
      </c>
      <c r="C5" s="95">
        <f>SUM(C7,C16)</f>
        <v>50330</v>
      </c>
      <c r="D5" s="95">
        <f>SUM(D7,D16)</f>
        <v>48850</v>
      </c>
      <c r="E5" s="95">
        <f>SUM(E7,E16)</f>
        <v>47870</v>
      </c>
      <c r="F5" s="95">
        <f>SUM(F7,F16)</f>
        <v>47070</v>
      </c>
    </row>
    <row r="6" spans="2:6" ht="15">
      <c r="B6" s="90"/>
      <c r="C6" s="90"/>
      <c r="D6" s="90"/>
      <c r="E6" s="90"/>
      <c r="F6" s="90"/>
    </row>
    <row r="7" spans="1:6" ht="15.75">
      <c r="A7" s="77" t="s">
        <v>233</v>
      </c>
      <c r="B7" s="95">
        <f>SUM(B8:B15)</f>
        <v>42170</v>
      </c>
      <c r="C7" s="95">
        <f>SUM(C8:C15)</f>
        <v>41970</v>
      </c>
      <c r="D7" s="95">
        <f>SUM(D8:D15)</f>
        <v>42010</v>
      </c>
      <c r="E7" s="95">
        <f>SUM(E8:E15)</f>
        <v>41610</v>
      </c>
      <c r="F7" s="95">
        <f>SUM(F8:F15)</f>
        <v>41810</v>
      </c>
    </row>
    <row r="8" spans="1:6" ht="15">
      <c r="A8" s="78" t="s">
        <v>234</v>
      </c>
      <c r="B8" s="91">
        <v>11200</v>
      </c>
      <c r="C8" s="91">
        <v>11000</v>
      </c>
      <c r="D8" s="91">
        <v>11100</v>
      </c>
      <c r="E8" s="91">
        <v>11100</v>
      </c>
      <c r="F8" s="91">
        <v>11200</v>
      </c>
    </row>
    <row r="9" spans="1:6" ht="15">
      <c r="A9" s="79" t="s">
        <v>235</v>
      </c>
      <c r="B9" s="92">
        <v>16600</v>
      </c>
      <c r="C9" s="92">
        <v>16600</v>
      </c>
      <c r="D9" s="92">
        <v>16500</v>
      </c>
      <c r="E9" s="92">
        <v>16400</v>
      </c>
      <c r="F9" s="92">
        <v>16500</v>
      </c>
    </row>
    <row r="10" spans="1:6" ht="15">
      <c r="A10" s="79" t="s">
        <v>815</v>
      </c>
      <c r="B10" s="92">
        <v>1000</v>
      </c>
      <c r="C10" s="92">
        <v>1100</v>
      </c>
      <c r="D10" s="92">
        <v>1100</v>
      </c>
      <c r="E10" s="92">
        <v>1100</v>
      </c>
      <c r="F10" s="92">
        <v>1100</v>
      </c>
    </row>
    <row r="11" spans="1:6" ht="15">
      <c r="A11" s="79" t="s">
        <v>816</v>
      </c>
      <c r="B11" s="92">
        <v>10740</v>
      </c>
      <c r="C11" s="92">
        <v>10740</v>
      </c>
      <c r="D11" s="92">
        <v>10740</v>
      </c>
      <c r="E11" s="92">
        <v>10740</v>
      </c>
      <c r="F11" s="92">
        <v>10740</v>
      </c>
    </row>
    <row r="12" spans="1:6" ht="15">
      <c r="A12" s="79" t="s">
        <v>237</v>
      </c>
      <c r="B12" s="92">
        <v>500</v>
      </c>
      <c r="C12" s="92">
        <v>500</v>
      </c>
      <c r="D12" s="92">
        <v>500</v>
      </c>
      <c r="E12" s="92">
        <v>200</v>
      </c>
      <c r="F12" s="92">
        <v>200</v>
      </c>
    </row>
    <row r="13" spans="1:6" ht="15">
      <c r="A13" s="79" t="s">
        <v>239</v>
      </c>
      <c r="B13" s="92">
        <v>2100</v>
      </c>
      <c r="C13" s="92">
        <v>2000</v>
      </c>
      <c r="D13" s="92">
        <v>2040</v>
      </c>
      <c r="E13" s="92">
        <v>2040</v>
      </c>
      <c r="F13" s="92">
        <v>2040</v>
      </c>
    </row>
    <row r="14" spans="1:6" ht="15">
      <c r="A14" s="79" t="s">
        <v>817</v>
      </c>
      <c r="B14" s="92">
        <v>30</v>
      </c>
      <c r="C14" s="92">
        <v>30</v>
      </c>
      <c r="D14" s="92">
        <v>30</v>
      </c>
      <c r="E14" s="92">
        <v>30</v>
      </c>
      <c r="F14" s="92">
        <v>30</v>
      </c>
    </row>
    <row r="15" spans="1:6" ht="15">
      <c r="A15" s="79" t="s">
        <v>818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</row>
    <row r="16" spans="1:6" ht="15.75">
      <c r="A16" s="77" t="s">
        <v>241</v>
      </c>
      <c r="B16" s="95">
        <f>SUM(B17:B25)</f>
        <v>23950</v>
      </c>
      <c r="C16" s="95">
        <f>SUM(C17:C25)</f>
        <v>8360</v>
      </c>
      <c r="D16" s="95">
        <f>SUM(D17:D25)</f>
        <v>6840</v>
      </c>
      <c r="E16" s="95">
        <f>SUM(E17:E25)</f>
        <v>6260</v>
      </c>
      <c r="F16" s="95">
        <f>SUM(F17:F25)</f>
        <v>5260</v>
      </c>
    </row>
    <row r="17" spans="1:6" ht="15">
      <c r="A17" s="79" t="s">
        <v>819</v>
      </c>
      <c r="B17" s="92">
        <v>10000</v>
      </c>
      <c r="C17" s="92">
        <v>7000</v>
      </c>
      <c r="D17" s="92">
        <v>5500</v>
      </c>
      <c r="E17" s="92">
        <v>5000</v>
      </c>
      <c r="F17" s="92">
        <v>4000</v>
      </c>
    </row>
    <row r="18" spans="1:6" ht="15">
      <c r="A18" s="79" t="s">
        <v>820</v>
      </c>
      <c r="B18" s="92">
        <v>450</v>
      </c>
      <c r="C18" s="92">
        <v>430</v>
      </c>
      <c r="D18" s="92">
        <v>420</v>
      </c>
      <c r="E18" s="92">
        <v>410</v>
      </c>
      <c r="F18" s="92">
        <v>410</v>
      </c>
    </row>
    <row r="19" spans="1:6" ht="15">
      <c r="A19" s="79" t="s">
        <v>821</v>
      </c>
      <c r="B19" s="92">
        <v>850</v>
      </c>
      <c r="C19" s="92">
        <v>830</v>
      </c>
      <c r="D19" s="92">
        <v>820</v>
      </c>
      <c r="E19" s="92">
        <v>800</v>
      </c>
      <c r="F19" s="92">
        <v>800</v>
      </c>
    </row>
    <row r="20" spans="1:6" ht="15">
      <c r="A20" s="79" t="s">
        <v>242</v>
      </c>
      <c r="B20" s="92">
        <v>150</v>
      </c>
      <c r="C20" s="92">
        <v>100</v>
      </c>
      <c r="D20" s="92">
        <v>100</v>
      </c>
      <c r="E20" s="92">
        <v>50</v>
      </c>
      <c r="F20" s="92">
        <v>50</v>
      </c>
    </row>
    <row r="21" spans="1:6" ht="15">
      <c r="A21" s="79" t="s">
        <v>822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</row>
    <row r="22" spans="1:6" ht="15">
      <c r="A22" s="79" t="s">
        <v>823</v>
      </c>
      <c r="B22" s="92">
        <v>7500</v>
      </c>
      <c r="C22" s="92">
        <v>0</v>
      </c>
      <c r="D22" s="92">
        <v>0</v>
      </c>
      <c r="E22" s="92">
        <v>0</v>
      </c>
      <c r="F22" s="92">
        <v>0</v>
      </c>
    </row>
    <row r="23" spans="1:6" ht="15">
      <c r="A23" s="79" t="s">
        <v>824</v>
      </c>
      <c r="B23" s="92">
        <v>2500</v>
      </c>
      <c r="C23" s="92">
        <v>0</v>
      </c>
      <c r="D23" s="92">
        <v>0</v>
      </c>
      <c r="E23" s="92">
        <v>0</v>
      </c>
      <c r="F23" s="92">
        <v>0</v>
      </c>
    </row>
    <row r="24" spans="1:6" ht="15">
      <c r="A24" s="79" t="s">
        <v>825</v>
      </c>
      <c r="B24" s="92">
        <v>2500</v>
      </c>
      <c r="C24" s="92">
        <v>0</v>
      </c>
      <c r="D24" s="92">
        <v>0</v>
      </c>
      <c r="E24" s="92">
        <v>0</v>
      </c>
      <c r="F24" s="92">
        <v>0</v>
      </c>
    </row>
    <row r="25" spans="1:6" ht="15">
      <c r="A25" s="391" t="s">
        <v>826</v>
      </c>
      <c r="B25" s="392">
        <v>0</v>
      </c>
      <c r="C25" s="392">
        <v>0</v>
      </c>
      <c r="D25" s="392">
        <v>0</v>
      </c>
      <c r="E25" s="392">
        <v>0</v>
      </c>
      <c r="F25" s="392">
        <v>0</v>
      </c>
    </row>
    <row r="26" spans="1:6" ht="15">
      <c r="A26" s="7"/>
      <c r="B26" s="138"/>
      <c r="C26" s="138"/>
      <c r="D26" s="138"/>
      <c r="E26" s="138"/>
      <c r="F26" s="138"/>
    </row>
    <row r="27" spans="2:6" ht="15">
      <c r="B27" s="90"/>
      <c r="C27" s="90"/>
      <c r="D27" s="90"/>
      <c r="E27" s="90"/>
      <c r="F27" s="90"/>
    </row>
    <row r="28" spans="1:6" ht="15.75">
      <c r="A28" s="77" t="s">
        <v>244</v>
      </c>
      <c r="B28" s="95">
        <f>SUM(B30,B50,B52)</f>
        <v>66120</v>
      </c>
      <c r="C28" s="95">
        <f>SUM(C30,C50,C52)</f>
        <v>50330</v>
      </c>
      <c r="D28" s="95">
        <f>SUM(D30,D50,D52)</f>
        <v>48850</v>
      </c>
      <c r="E28" s="95">
        <f>SUM(E30,E50,E52)</f>
        <v>47870</v>
      </c>
      <c r="F28" s="95">
        <f>SUM(F30,F50,F52)</f>
        <v>47070</v>
      </c>
    </row>
    <row r="29" spans="2:6" ht="15">
      <c r="B29" s="90"/>
      <c r="C29" s="90"/>
      <c r="D29" s="90"/>
      <c r="E29" s="90"/>
      <c r="F29" s="90"/>
    </row>
    <row r="30" spans="1:6" ht="15.75">
      <c r="A30" s="77" t="s">
        <v>245</v>
      </c>
      <c r="B30" s="95">
        <f>SUM(B31:B49)</f>
        <v>42170</v>
      </c>
      <c r="C30" s="95">
        <f>SUM(C31:C49)</f>
        <v>41970</v>
      </c>
      <c r="D30" s="95">
        <f>SUM(D31:D49)</f>
        <v>42010</v>
      </c>
      <c r="E30" s="95">
        <f>SUM(E31:E49)</f>
        <v>41610</v>
      </c>
      <c r="F30" s="95">
        <f>SUM(F31:F49)</f>
        <v>41810</v>
      </c>
    </row>
    <row r="31" spans="1:6" ht="15">
      <c r="A31" s="78" t="s">
        <v>246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</row>
    <row r="32" spans="1:6" ht="15">
      <c r="A32" s="79" t="s">
        <v>247</v>
      </c>
      <c r="B32" s="92">
        <v>8400</v>
      </c>
      <c r="C32" s="92">
        <v>8600</v>
      </c>
      <c r="D32" s="92">
        <v>8800</v>
      </c>
      <c r="E32" s="92">
        <v>9000</v>
      </c>
      <c r="F32" s="92">
        <v>9200</v>
      </c>
    </row>
    <row r="33" spans="1:6" ht="15">
      <c r="A33" s="79" t="s">
        <v>248</v>
      </c>
      <c r="B33" s="92">
        <v>3100</v>
      </c>
      <c r="C33" s="92">
        <v>3200</v>
      </c>
      <c r="D33" s="92">
        <v>3200</v>
      </c>
      <c r="E33" s="92">
        <v>3100</v>
      </c>
      <c r="F33" s="92">
        <v>3100</v>
      </c>
    </row>
    <row r="34" spans="1:6" ht="15">
      <c r="A34" s="79" t="s">
        <v>249</v>
      </c>
      <c r="B34" s="92">
        <v>2600</v>
      </c>
      <c r="C34" s="92">
        <v>2500</v>
      </c>
      <c r="D34" s="92">
        <v>2500</v>
      </c>
      <c r="E34" s="92">
        <v>2200</v>
      </c>
      <c r="F34" s="92">
        <v>2200</v>
      </c>
    </row>
    <row r="35" spans="1:6" ht="15">
      <c r="A35" s="79" t="s">
        <v>250</v>
      </c>
      <c r="B35" s="92">
        <v>6000</v>
      </c>
      <c r="C35" s="92">
        <v>5990</v>
      </c>
      <c r="D35" s="92">
        <v>6000</v>
      </c>
      <c r="E35" s="92">
        <v>6000</v>
      </c>
      <c r="F35" s="92">
        <v>6000</v>
      </c>
    </row>
    <row r="36" spans="1:6" ht="15">
      <c r="A36" s="79" t="s">
        <v>251</v>
      </c>
      <c r="B36" s="92">
        <v>4700</v>
      </c>
      <c r="C36" s="92">
        <v>4500</v>
      </c>
      <c r="D36" s="92">
        <v>4409</v>
      </c>
      <c r="E36" s="92">
        <v>4249</v>
      </c>
      <c r="F36" s="92">
        <v>4249</v>
      </c>
    </row>
    <row r="37" spans="1:6" ht="15">
      <c r="A37" s="79" t="s">
        <v>252</v>
      </c>
      <c r="B37" s="92">
        <v>804</v>
      </c>
      <c r="C37" s="92">
        <v>750</v>
      </c>
      <c r="D37" s="92">
        <v>730</v>
      </c>
      <c r="E37" s="92">
        <v>740</v>
      </c>
      <c r="F37" s="92">
        <v>740</v>
      </c>
    </row>
    <row r="38" spans="1:6" ht="15">
      <c r="A38" s="79" t="s">
        <v>253</v>
      </c>
      <c r="B38" s="93">
        <v>150</v>
      </c>
      <c r="C38" s="93">
        <v>150</v>
      </c>
      <c r="D38" s="93">
        <v>150</v>
      </c>
      <c r="E38" s="93">
        <v>150</v>
      </c>
      <c r="F38" s="93">
        <v>150</v>
      </c>
    </row>
    <row r="39" spans="1:6" ht="15">
      <c r="A39" s="79" t="s">
        <v>254</v>
      </c>
      <c r="B39" s="93">
        <v>990</v>
      </c>
      <c r="C39" s="93">
        <v>919</v>
      </c>
      <c r="D39" s="93">
        <v>900</v>
      </c>
      <c r="E39" s="93">
        <v>900</v>
      </c>
      <c r="F39" s="93">
        <v>900</v>
      </c>
    </row>
    <row r="40" spans="1:6" ht="15">
      <c r="A40" s="79" t="s">
        <v>255</v>
      </c>
      <c r="B40" s="93">
        <v>220</v>
      </c>
      <c r="C40" s="93">
        <v>220</v>
      </c>
      <c r="D40" s="93">
        <v>225</v>
      </c>
      <c r="E40" s="93">
        <v>225</v>
      </c>
      <c r="F40" s="93">
        <v>225</v>
      </c>
    </row>
    <row r="41" spans="1:6" ht="15">
      <c r="A41" s="79" t="s">
        <v>256</v>
      </c>
      <c r="B41" s="93">
        <v>100</v>
      </c>
      <c r="C41" s="93">
        <v>100</v>
      </c>
      <c r="D41" s="93">
        <v>100</v>
      </c>
      <c r="E41" s="93">
        <v>100</v>
      </c>
      <c r="F41" s="93">
        <v>100</v>
      </c>
    </row>
    <row r="42" spans="1:6" ht="15">
      <c r="A42" s="79" t="s">
        <v>257</v>
      </c>
      <c r="B42" s="93">
        <v>30</v>
      </c>
      <c r="C42" s="93">
        <v>30</v>
      </c>
      <c r="D42" s="93">
        <v>30</v>
      </c>
      <c r="E42" s="93">
        <v>30</v>
      </c>
      <c r="F42" s="93">
        <v>30</v>
      </c>
    </row>
    <row r="43" spans="1:6" ht="15">
      <c r="A43" s="79" t="s">
        <v>258</v>
      </c>
      <c r="B43" s="93">
        <v>200</v>
      </c>
      <c r="C43" s="93">
        <v>200</v>
      </c>
      <c r="D43" s="93">
        <v>200</v>
      </c>
      <c r="E43" s="93">
        <v>200</v>
      </c>
      <c r="F43" s="93">
        <v>200</v>
      </c>
    </row>
    <row r="44" spans="1:6" ht="15">
      <c r="A44" s="79" t="s">
        <v>259</v>
      </c>
      <c r="B44" s="93">
        <v>40</v>
      </c>
      <c r="C44" s="93">
        <v>40</v>
      </c>
      <c r="D44" s="93">
        <v>50</v>
      </c>
      <c r="E44" s="93">
        <v>50</v>
      </c>
      <c r="F44" s="93">
        <v>50</v>
      </c>
    </row>
    <row r="45" spans="1:6" ht="15">
      <c r="A45" s="79" t="s">
        <v>827</v>
      </c>
      <c r="B45" s="93">
        <v>0</v>
      </c>
      <c r="C45" s="93">
        <v>0</v>
      </c>
      <c r="D45" s="93">
        <v>0</v>
      </c>
      <c r="E45" s="93">
        <v>0</v>
      </c>
      <c r="F45" s="93">
        <v>0</v>
      </c>
    </row>
    <row r="46" spans="1:6" ht="15">
      <c r="A46" s="79" t="s">
        <v>828</v>
      </c>
      <c r="B46" s="93">
        <v>3076</v>
      </c>
      <c r="C46" s="93">
        <v>3076</v>
      </c>
      <c r="D46" s="93">
        <v>3076</v>
      </c>
      <c r="E46" s="93">
        <v>3076</v>
      </c>
      <c r="F46" s="93">
        <v>3076</v>
      </c>
    </row>
    <row r="47" spans="1:6" ht="15">
      <c r="A47" s="79" t="s">
        <v>829</v>
      </c>
      <c r="B47" s="93">
        <v>10740</v>
      </c>
      <c r="C47" s="93">
        <v>10740</v>
      </c>
      <c r="D47" s="93">
        <v>10740</v>
      </c>
      <c r="E47" s="93">
        <v>10740</v>
      </c>
      <c r="F47" s="93">
        <v>10740</v>
      </c>
    </row>
    <row r="48" spans="1:6" ht="15">
      <c r="A48" s="79" t="s">
        <v>830</v>
      </c>
      <c r="B48" s="92">
        <v>1020</v>
      </c>
      <c r="C48" s="92">
        <v>955</v>
      </c>
      <c r="D48" s="92">
        <v>900</v>
      </c>
      <c r="E48" s="92">
        <v>850</v>
      </c>
      <c r="F48" s="92">
        <v>850</v>
      </c>
    </row>
    <row r="49" spans="1:6" ht="15">
      <c r="A49" s="79" t="s">
        <v>265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</row>
    <row r="50" spans="1:6" ht="15.75">
      <c r="A50" s="77" t="s">
        <v>90</v>
      </c>
      <c r="B50" s="95">
        <f>SUM(B51)</f>
        <v>490</v>
      </c>
      <c r="C50" s="95">
        <f>SUM(C51)</f>
        <v>570</v>
      </c>
      <c r="D50" s="95">
        <f>SUM(D51)</f>
        <v>650</v>
      </c>
      <c r="E50" s="95">
        <f>SUM(E51)</f>
        <v>730</v>
      </c>
      <c r="F50" s="95">
        <f>SUM(F51)</f>
        <v>830</v>
      </c>
    </row>
    <row r="51" spans="1:6" ht="15">
      <c r="A51" s="79" t="s">
        <v>831</v>
      </c>
      <c r="B51" s="92">
        <v>490</v>
      </c>
      <c r="C51" s="92">
        <v>570</v>
      </c>
      <c r="D51" s="92">
        <v>650</v>
      </c>
      <c r="E51" s="92">
        <v>730</v>
      </c>
      <c r="F51" s="92">
        <v>830</v>
      </c>
    </row>
    <row r="52" spans="1:6" ht="15.75">
      <c r="A52" s="77" t="s">
        <v>267</v>
      </c>
      <c r="B52" s="95">
        <f>B5-B50-B30</f>
        <v>23460</v>
      </c>
      <c r="C52" s="95">
        <f>C5-C50-C30</f>
        <v>7790</v>
      </c>
      <c r="D52" s="95">
        <f>D5-D50-D30</f>
        <v>6190</v>
      </c>
      <c r="E52" s="95">
        <f>E5-E50-E30</f>
        <v>5530</v>
      </c>
      <c r="F52" s="95">
        <f>F5-F50-F30</f>
        <v>4430</v>
      </c>
    </row>
    <row r="53" ht="12.75">
      <c r="A53" s="82"/>
    </row>
    <row r="54" ht="12.75">
      <c r="A54" s="82"/>
    </row>
    <row r="55" ht="12.75">
      <c r="A55" s="82"/>
    </row>
    <row r="57" ht="20.25">
      <c r="A57" s="76" t="s">
        <v>814</v>
      </c>
    </row>
    <row r="59" spans="1:6" ht="18">
      <c r="A59" s="127"/>
      <c r="B59" s="128" t="s">
        <v>794</v>
      </c>
      <c r="C59" s="128" t="s">
        <v>794</v>
      </c>
      <c r="D59" s="128" t="s">
        <v>794</v>
      </c>
      <c r="E59" s="128" t="s">
        <v>794</v>
      </c>
      <c r="F59" s="128" t="s">
        <v>794</v>
      </c>
    </row>
    <row r="60" spans="1:6" ht="18">
      <c r="A60" s="127"/>
      <c r="B60" s="128">
        <v>2004</v>
      </c>
      <c r="C60" s="128">
        <v>2005</v>
      </c>
      <c r="D60" s="128">
        <v>2006</v>
      </c>
      <c r="E60" s="128">
        <v>2007</v>
      </c>
      <c r="F60" s="128">
        <v>2008</v>
      </c>
    </row>
    <row r="61" spans="1:6" ht="15.75">
      <c r="A61" s="8"/>
      <c r="B61" s="129" t="s">
        <v>283</v>
      </c>
      <c r="C61" s="129" t="s">
        <v>283</v>
      </c>
      <c r="D61" s="129" t="s">
        <v>283</v>
      </c>
      <c r="E61" s="129" t="s">
        <v>283</v>
      </c>
      <c r="F61" s="129" t="s">
        <v>283</v>
      </c>
    </row>
    <row r="62" spans="1:6" ht="15.75">
      <c r="A62" s="77" t="s">
        <v>232</v>
      </c>
      <c r="B62" s="95">
        <f>SUM(B64,B65)</f>
        <v>66120</v>
      </c>
      <c r="C62" s="95">
        <f>SUM(C64,C65)</f>
        <v>50330</v>
      </c>
      <c r="D62" s="95">
        <f>SUM(D64,D65)</f>
        <v>48850</v>
      </c>
      <c r="E62" s="95">
        <f>SUM(E64,E65)</f>
        <v>47870</v>
      </c>
      <c r="F62" s="95">
        <f>SUM(F64,F65)</f>
        <v>47070</v>
      </c>
    </row>
    <row r="63" spans="2:6" ht="15">
      <c r="B63" s="90"/>
      <c r="C63" s="90"/>
      <c r="D63" s="90"/>
      <c r="E63" s="90"/>
      <c r="F63" s="90"/>
    </row>
    <row r="64" spans="1:6" ht="15.75">
      <c r="A64" s="77" t="s">
        <v>233</v>
      </c>
      <c r="B64" s="95">
        <f>B7</f>
        <v>42170</v>
      </c>
      <c r="C64" s="95">
        <f>C7</f>
        <v>41970</v>
      </c>
      <c r="D64" s="95">
        <f>D7</f>
        <v>42010</v>
      </c>
      <c r="E64" s="95">
        <f>E7</f>
        <v>41610</v>
      </c>
      <c r="F64" s="95">
        <f>F7</f>
        <v>41810</v>
      </c>
    </row>
    <row r="65" spans="1:6" ht="15.75">
      <c r="A65" s="77" t="s">
        <v>241</v>
      </c>
      <c r="B65" s="95">
        <f>B16</f>
        <v>23950</v>
      </c>
      <c r="C65" s="95">
        <f>C16</f>
        <v>8360</v>
      </c>
      <c r="D65" s="95">
        <f>D16</f>
        <v>6840</v>
      </c>
      <c r="E65" s="95">
        <f>E16</f>
        <v>6260</v>
      </c>
      <c r="F65" s="95">
        <f>F16</f>
        <v>5260</v>
      </c>
    </row>
    <row r="66" spans="1:6" ht="15">
      <c r="A66" s="7"/>
      <c r="B66" s="138"/>
      <c r="C66" s="138"/>
      <c r="D66" s="138"/>
      <c r="E66" s="138"/>
      <c r="F66" s="138"/>
    </row>
    <row r="67" spans="2:6" ht="15">
      <c r="B67" s="90"/>
      <c r="C67" s="90"/>
      <c r="D67" s="90"/>
      <c r="E67" s="90"/>
      <c r="F67" s="90"/>
    </row>
    <row r="68" spans="1:6" ht="15.75">
      <c r="A68" s="77" t="s">
        <v>244</v>
      </c>
      <c r="B68" s="95">
        <f>SUM(B70,B71,B73)</f>
        <v>66120</v>
      </c>
      <c r="C68" s="95">
        <f>SUM(C70,C71,C73)</f>
        <v>50330</v>
      </c>
      <c r="D68" s="95">
        <f>SUM(D70,D71,D73)</f>
        <v>48850</v>
      </c>
      <c r="E68" s="95">
        <f>SUM(E70,E71,E73)</f>
        <v>47870</v>
      </c>
      <c r="F68" s="95">
        <f>SUM(F70,F71,F73)</f>
        <v>47070</v>
      </c>
    </row>
    <row r="69" spans="2:6" ht="15">
      <c r="B69" s="90"/>
      <c r="C69" s="90"/>
      <c r="D69" s="90"/>
      <c r="E69" s="90"/>
      <c r="F69" s="90"/>
    </row>
    <row r="70" spans="1:6" ht="15.75">
      <c r="A70" s="77" t="s">
        <v>245</v>
      </c>
      <c r="B70" s="95">
        <f>B30</f>
        <v>42170</v>
      </c>
      <c r="C70" s="95">
        <f>C30</f>
        <v>41970</v>
      </c>
      <c r="D70" s="95">
        <f>D30</f>
        <v>42010</v>
      </c>
      <c r="E70" s="95">
        <f>E30</f>
        <v>41610</v>
      </c>
      <c r="F70" s="95">
        <f>F30</f>
        <v>41810</v>
      </c>
    </row>
    <row r="71" spans="1:6" ht="15.75">
      <c r="A71" s="77" t="s">
        <v>90</v>
      </c>
      <c r="B71" s="95">
        <f>B50</f>
        <v>490</v>
      </c>
      <c r="C71" s="95">
        <f>C50</f>
        <v>570</v>
      </c>
      <c r="D71" s="95">
        <f>D50</f>
        <v>650</v>
      </c>
      <c r="E71" s="95">
        <f>E50</f>
        <v>730</v>
      </c>
      <c r="F71" s="95">
        <f>F50</f>
        <v>830</v>
      </c>
    </row>
    <row r="72" spans="1:6" ht="15">
      <c r="A72" s="79" t="s">
        <v>832</v>
      </c>
      <c r="B72" s="92">
        <f>B50</f>
        <v>490</v>
      </c>
      <c r="C72" s="92">
        <f>C50</f>
        <v>570</v>
      </c>
      <c r="D72" s="92">
        <f>D50</f>
        <v>650</v>
      </c>
      <c r="E72" s="92">
        <f>E50</f>
        <v>730</v>
      </c>
      <c r="F72" s="92">
        <f>F50</f>
        <v>830</v>
      </c>
    </row>
    <row r="73" spans="1:6" ht="15.75">
      <c r="A73" s="77" t="s">
        <v>267</v>
      </c>
      <c r="B73" s="95">
        <f>B52</f>
        <v>23460</v>
      </c>
      <c r="C73" s="95">
        <f>C52</f>
        <v>7790</v>
      </c>
      <c r="D73" s="95">
        <f>D52</f>
        <v>6190</v>
      </c>
      <c r="E73" s="95">
        <f>E52</f>
        <v>5530</v>
      </c>
      <c r="F73" s="95">
        <f>F52</f>
        <v>4430</v>
      </c>
    </row>
    <row r="74" ht="12.75">
      <c r="A74" s="82"/>
    </row>
    <row r="75" ht="12.75">
      <c r="A75" s="82"/>
    </row>
    <row r="76" ht="12.75">
      <c r="A76" s="82"/>
    </row>
  </sheetData>
  <printOptions/>
  <pageMargins left="0.3937007784843445" right="0" top="0.5905511975288391" bottom="0" header="0.5118110179901123" footer="0.51181101799011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